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0" yWindow="15" windowWidth="9795" windowHeight="8415" tabRatio="674" activeTab="0"/>
  </bookViews>
  <sheets>
    <sheet name="AKA02" sheetId="1" r:id="rId1"/>
  </sheets>
  <definedNames/>
  <calcPr fullCalcOnLoad="1"/>
</workbook>
</file>

<file path=xl/sharedStrings.xml><?xml version="1.0" encoding="utf-8"?>
<sst xmlns="http://schemas.openxmlformats.org/spreadsheetml/2006/main" count="4238" uniqueCount="95">
  <si>
    <t>A &amp; B</t>
  </si>
  <si>
    <t>C</t>
  </si>
  <si>
    <t>a</t>
  </si>
  <si>
    <t>s</t>
  </si>
  <si>
    <t>e</t>
  </si>
  <si>
    <t>t</t>
  </si>
  <si>
    <t>i</t>
  </si>
  <si>
    <t>..</t>
  </si>
  <si>
    <t>Tabel</t>
  </si>
  <si>
    <t>AKA02</t>
  </si>
  <si>
    <t>Titel</t>
  </si>
  <si>
    <t>Professioneel statuut</t>
  </si>
  <si>
    <t>Loontrekkende</t>
  </si>
  <si>
    <t>Regio</t>
  </si>
  <si>
    <t>Het Rijk</t>
  </si>
  <si>
    <t>Statistiekeenheid</t>
  </si>
  <si>
    <t>Afgeleverde arbeidskaarten</t>
  </si>
  <si>
    <t>Referentieperiode</t>
  </si>
  <si>
    <t>Periodiciteit</t>
  </si>
  <si>
    <t>Jaarlijkse statistiek</t>
  </si>
  <si>
    <t>Bron</t>
  </si>
  <si>
    <t>FOD WASO, Gewesten en Duitstalige Gemeenschap</t>
  </si>
  <si>
    <t>Laatste aanpassing</t>
  </si>
  <si>
    <t>Opmerking</t>
  </si>
  <si>
    <t>Totaal van de afgeleverde arbeidskaarten= eerste arbeidskaarten + hernieuwingen</t>
  </si>
  <si>
    <t>n.b.: niet bepaald. Bedoelde nationaliteit kan worden inbegrepen in het totaal van het werelddeel.</t>
  </si>
  <si>
    <t>Vanaf 2003, opheffing van de eerste arbeidskaart A en invoering van de arbeidskaart C</t>
  </si>
  <si>
    <t>Berekeningen: FOD WASO</t>
  </si>
  <si>
    <t>Totaal</t>
  </si>
  <si>
    <t>Waar-van V</t>
  </si>
  <si>
    <t>Toatal</t>
  </si>
  <si>
    <t>Totaal Afrika</t>
  </si>
  <si>
    <t>Totaal Amerika</t>
  </si>
  <si>
    <t>Totaal Azië</t>
  </si>
  <si>
    <t>Totaal Europa</t>
  </si>
  <si>
    <t>Bosnië-Herzegovina</t>
  </si>
  <si>
    <t>(ex)Joegoslavië</t>
  </si>
  <si>
    <t>Totaal Oceanië</t>
  </si>
  <si>
    <t>Overige</t>
  </si>
  <si>
    <t>Algemeen totaal</t>
  </si>
  <si>
    <t xml:space="preserve">waarvan: </t>
  </si>
  <si>
    <t>Zuid-Afrika</t>
  </si>
  <si>
    <t>Algerije</t>
  </si>
  <si>
    <t>Burundi</t>
  </si>
  <si>
    <t>Kameroen</t>
  </si>
  <si>
    <t>Congo(Dem.Rep.)</t>
  </si>
  <si>
    <t>Ivoorkust</t>
  </si>
  <si>
    <t>Guinee</t>
  </si>
  <si>
    <t>Marokko</t>
  </si>
  <si>
    <t>Rwanda</t>
  </si>
  <si>
    <t>Togo</t>
  </si>
  <si>
    <t>Tunesië</t>
  </si>
  <si>
    <t>Brazilië</t>
  </si>
  <si>
    <t>Canada</t>
  </si>
  <si>
    <t>Verenigde Staten</t>
  </si>
  <si>
    <t>Armenië</t>
  </si>
  <si>
    <t>China</t>
  </si>
  <si>
    <t>India</t>
  </si>
  <si>
    <t>Irak</t>
  </si>
  <si>
    <t>Iran</t>
  </si>
  <si>
    <t>Israël</t>
  </si>
  <si>
    <t>Nepal</t>
  </si>
  <si>
    <t>Japan</t>
  </si>
  <si>
    <t>Albanië</t>
  </si>
  <si>
    <t>Duitsland</t>
  </si>
  <si>
    <t>Bulgarije</t>
  </si>
  <si>
    <t>Kroatië</t>
  </si>
  <si>
    <t>Spanje</t>
  </si>
  <si>
    <t>Estland</t>
  </si>
  <si>
    <t>Frankrijk</t>
  </si>
  <si>
    <t>Griekenland</t>
  </si>
  <si>
    <t>Hongarije</t>
  </si>
  <si>
    <t>Italië</t>
  </si>
  <si>
    <t>Letland</t>
  </si>
  <si>
    <t>Litouwen</t>
  </si>
  <si>
    <t>Polen</t>
  </si>
  <si>
    <t>Portugal</t>
  </si>
  <si>
    <t>Tsjechië</t>
  </si>
  <si>
    <t>Roemenië</t>
  </si>
  <si>
    <t>Verenigd Koninkrijk</t>
  </si>
  <si>
    <t>Rusland</t>
  </si>
  <si>
    <t>Servië en Montenegro</t>
  </si>
  <si>
    <t>Slovakije</t>
  </si>
  <si>
    <t>Slovenië</t>
  </si>
  <si>
    <t>Zwitserland</t>
  </si>
  <si>
    <t>Turkije</t>
  </si>
  <si>
    <t>Australië</t>
  </si>
  <si>
    <t>Kosovo</t>
  </si>
  <si>
    <t>p</t>
  </si>
  <si>
    <t>d</t>
  </si>
  <si>
    <t>q</t>
  </si>
  <si>
    <t>u</t>
  </si>
  <si>
    <t>n.b.</t>
  </si>
  <si>
    <t>Arbeidskaarten naar soort, geslacht en belangrijkste nationaliteiten van 1955 tot 2012 - Lange reeks</t>
  </si>
  <si>
    <t>1955-2012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</si>
</sst>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.0"/>
    <numFmt numFmtId="165" formatCode="#,##0.000"/>
    <numFmt numFmtId="166" formatCode="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Times"/>
      <family val="1"/>
    </font>
    <font>
      <vertAlign val="superscript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164" fontId="3" fillId="0" borderId="0">
      <alignment horizontal="right" vertical="top"/>
      <protection/>
    </xf>
    <xf numFmtId="165" fontId="3" fillId="0" borderId="0">
      <alignment horizontal="right" vertical="top"/>
      <protection/>
    </xf>
    <xf numFmtId="3" fontId="3" fillId="0" borderId="0">
      <alignment horizontal="right"/>
      <protection/>
    </xf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" fontId="3" fillId="0" borderId="0">
      <alignment vertical="top" wrapText="1"/>
      <protection/>
    </xf>
  </cellStyleXfs>
  <cellXfs count="73"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33" borderId="0" xfId="0" applyFont="1" applyFill="1" applyBorder="1" applyAlignment="1">
      <alignment horizontal="right" wrapText="1"/>
    </xf>
    <xf numFmtId="0" fontId="0" fillId="33" borderId="13" xfId="0" applyFont="1" applyFill="1" applyBorder="1" applyAlignment="1">
      <alignment horizontal="right" wrapText="1"/>
    </xf>
    <xf numFmtId="0" fontId="0" fillId="33" borderId="14" xfId="0" applyFont="1" applyFill="1" applyBorder="1" applyAlignment="1">
      <alignment horizontal="right" wrapText="1"/>
    </xf>
    <xf numFmtId="3" fontId="0" fillId="0" borderId="13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4" xfId="0" applyNumberFormat="1" applyFont="1" applyBorder="1" applyAlignment="1">
      <alignment horizontal="left"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3" xfId="0" applyNumberFormat="1" applyFont="1" applyBorder="1" applyAlignment="1" quotePrefix="1">
      <alignment horizontal="left"/>
    </xf>
    <xf numFmtId="3" fontId="6" fillId="0" borderId="15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17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5" fillId="0" borderId="1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 horizontal="right" vertical="center"/>
    </xf>
    <xf numFmtId="0" fontId="2" fillId="33" borderId="0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3" fontId="0" fillId="0" borderId="13" xfId="0" applyNumberFormat="1" applyFont="1" applyBorder="1" applyAlignment="1">
      <alignment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6" fontId="0" fillId="33" borderId="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(1)" xfId="42"/>
    <cellStyle name="Comma(3)" xfId="43"/>
    <cellStyle name="Comma[0]" xfId="44"/>
    <cellStyle name="Commentaire" xfId="45"/>
    <cellStyle name="Entrée" xfId="46"/>
    <cellStyle name="Insatisfaisant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  <cellStyle name="Wrapped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I100"/>
  <sheetViews>
    <sheetView tabSelected="1" zoomScale="85" zoomScaleNormal="85" zoomScalePageLayoutView="0" workbookViewId="0" topLeftCell="A1">
      <pane xSplit="3" topLeftCell="D1" activePane="topRight" state="frozen"/>
      <selection pane="topLeft" activeCell="A1" sqref="A1"/>
      <selection pane="topRight" activeCell="EG73" sqref="EG73"/>
    </sheetView>
  </sheetViews>
  <sheetFormatPr defaultColWidth="11.421875" defaultRowHeight="12.75"/>
  <cols>
    <col min="1" max="1" width="1.1484375" style="14" customWidth="1"/>
    <col min="2" max="2" width="6.7109375" style="14" customWidth="1"/>
    <col min="3" max="3" width="15.8515625" style="14" customWidth="1"/>
    <col min="4" max="23" width="6.421875" style="14" customWidth="1"/>
    <col min="24" max="24" width="7.421875" style="14" customWidth="1"/>
    <col min="25" max="139" width="6.421875" style="14" customWidth="1"/>
    <col min="140" max="16384" width="11.421875" style="14" customWidth="1"/>
  </cols>
  <sheetData>
    <row r="1" spans="2:139" ht="12.75">
      <c r="B1" s="1" t="s">
        <v>8</v>
      </c>
      <c r="C1" s="2"/>
      <c r="D1" s="2"/>
      <c r="E1" s="2" t="s">
        <v>9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3"/>
    </row>
    <row r="2" spans="2:139" ht="12.75">
      <c r="B2" s="4" t="s">
        <v>10</v>
      </c>
      <c r="C2" s="5"/>
      <c r="D2" s="5"/>
      <c r="E2" s="54" t="s">
        <v>93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6"/>
    </row>
    <row r="3" spans="2:139" ht="12.75">
      <c r="B3" s="4" t="s">
        <v>11</v>
      </c>
      <c r="C3" s="5"/>
      <c r="D3" s="5"/>
      <c r="E3" s="7" t="s">
        <v>12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6"/>
    </row>
    <row r="4" spans="2:139" ht="12.75">
      <c r="B4" s="4" t="s">
        <v>13</v>
      </c>
      <c r="C4" s="5"/>
      <c r="D4" s="5"/>
      <c r="E4" s="5" t="s">
        <v>14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6"/>
    </row>
    <row r="5" spans="2:139" ht="12.75">
      <c r="B5" s="4" t="s">
        <v>15</v>
      </c>
      <c r="C5" s="5"/>
      <c r="D5" s="5"/>
      <c r="E5" s="5" t="s">
        <v>16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6"/>
    </row>
    <row r="6" spans="2:139" ht="12.75">
      <c r="B6" s="4" t="s">
        <v>17</v>
      </c>
      <c r="C6" s="5"/>
      <c r="D6" s="5"/>
      <c r="E6" s="8" t="s">
        <v>94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6"/>
    </row>
    <row r="7" spans="2:139" ht="12.75">
      <c r="B7" s="4" t="s">
        <v>18</v>
      </c>
      <c r="C7" s="5"/>
      <c r="D7" s="5"/>
      <c r="E7" s="5" t="s">
        <v>19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6"/>
    </row>
    <row r="8" spans="2:139" ht="12.75">
      <c r="B8" s="4" t="s">
        <v>20</v>
      </c>
      <c r="C8" s="5"/>
      <c r="D8" s="5"/>
      <c r="E8" s="5" t="s">
        <v>21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6"/>
    </row>
    <row r="9" spans="2:139" ht="12.75">
      <c r="B9" s="4" t="s">
        <v>22</v>
      </c>
      <c r="C9" s="5"/>
      <c r="D9" s="5"/>
      <c r="E9" s="71">
        <v>41705</v>
      </c>
      <c r="F9" s="71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6"/>
    </row>
    <row r="10" spans="2:139" ht="12.75">
      <c r="B10" s="4" t="s">
        <v>23</v>
      </c>
      <c r="C10" s="5"/>
      <c r="D10" s="5"/>
      <c r="E10" s="5" t="s">
        <v>24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6"/>
    </row>
    <row r="11" spans="2:139" ht="12.75">
      <c r="B11" s="4"/>
      <c r="C11" s="5"/>
      <c r="D11" s="5"/>
      <c r="E11" s="5" t="s">
        <v>25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6"/>
    </row>
    <row r="12" spans="2:139" ht="12.75">
      <c r="B12" s="4"/>
      <c r="C12" s="5"/>
      <c r="D12" s="5"/>
      <c r="E12" s="5" t="s">
        <v>26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6"/>
    </row>
    <row r="13" spans="2:139" ht="12.75">
      <c r="B13" s="9"/>
      <c r="C13" s="10"/>
      <c r="D13" s="10"/>
      <c r="E13" s="11" t="s">
        <v>27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2"/>
    </row>
    <row r="14" spans="2:10" ht="12.75">
      <c r="B14" s="13"/>
      <c r="C14" s="13"/>
      <c r="D14" s="13"/>
      <c r="E14" s="13"/>
      <c r="F14" s="13"/>
      <c r="G14" s="13"/>
      <c r="H14" s="13"/>
      <c r="I14" s="13"/>
      <c r="J14" s="13"/>
    </row>
    <row r="15" spans="2:139" ht="12.75">
      <c r="B15" s="15"/>
      <c r="C15" s="15"/>
      <c r="D15" s="72">
        <v>1955</v>
      </c>
      <c r="E15" s="70"/>
      <c r="F15" s="61">
        <v>1956</v>
      </c>
      <c r="G15" s="61"/>
      <c r="H15" s="69">
        <v>1957</v>
      </c>
      <c r="I15" s="70"/>
      <c r="J15" s="61">
        <v>1958</v>
      </c>
      <c r="K15" s="61"/>
      <c r="L15" s="69">
        <v>1959</v>
      </c>
      <c r="M15" s="70"/>
      <c r="N15" s="61">
        <v>1960</v>
      </c>
      <c r="O15" s="61"/>
      <c r="P15" s="69">
        <v>1961</v>
      </c>
      <c r="Q15" s="70"/>
      <c r="R15" s="61">
        <v>1962</v>
      </c>
      <c r="S15" s="61"/>
      <c r="T15" s="69">
        <v>1963</v>
      </c>
      <c r="U15" s="70"/>
      <c r="V15" s="61">
        <v>1964</v>
      </c>
      <c r="W15" s="61"/>
      <c r="X15" s="69">
        <v>1965</v>
      </c>
      <c r="Y15" s="70"/>
      <c r="Z15" s="61">
        <v>1966</v>
      </c>
      <c r="AA15" s="61"/>
      <c r="AB15" s="69">
        <v>1967</v>
      </c>
      <c r="AC15" s="70"/>
      <c r="AD15" s="61">
        <v>1968</v>
      </c>
      <c r="AE15" s="61"/>
      <c r="AF15" s="69">
        <v>1969</v>
      </c>
      <c r="AG15" s="70"/>
      <c r="AH15" s="61">
        <v>1970</v>
      </c>
      <c r="AI15" s="61"/>
      <c r="AJ15" s="69">
        <v>1971</v>
      </c>
      <c r="AK15" s="70"/>
      <c r="AL15" s="61">
        <v>1972</v>
      </c>
      <c r="AM15" s="61"/>
      <c r="AN15" s="69">
        <v>1973</v>
      </c>
      <c r="AO15" s="70"/>
      <c r="AP15" s="61">
        <v>1974</v>
      </c>
      <c r="AQ15" s="61"/>
      <c r="AR15" s="69">
        <v>1975</v>
      </c>
      <c r="AS15" s="70"/>
      <c r="AT15" s="61">
        <v>1976</v>
      </c>
      <c r="AU15" s="61"/>
      <c r="AV15" s="69">
        <v>1977</v>
      </c>
      <c r="AW15" s="70"/>
      <c r="AX15" s="61">
        <v>1978</v>
      </c>
      <c r="AY15" s="61"/>
      <c r="AZ15" s="69">
        <v>1979</v>
      </c>
      <c r="BA15" s="70"/>
      <c r="BB15" s="61">
        <v>1980</v>
      </c>
      <c r="BC15" s="61"/>
      <c r="BD15" s="61">
        <v>1981</v>
      </c>
      <c r="BE15" s="61"/>
      <c r="BF15" s="61">
        <v>1982</v>
      </c>
      <c r="BG15" s="61"/>
      <c r="BH15" s="61">
        <v>1983</v>
      </c>
      <c r="BI15" s="61"/>
      <c r="BJ15" s="61">
        <v>1984</v>
      </c>
      <c r="BK15" s="61"/>
      <c r="BL15" s="61">
        <v>1985</v>
      </c>
      <c r="BM15" s="61"/>
      <c r="BN15" s="61">
        <v>1986</v>
      </c>
      <c r="BO15" s="61"/>
      <c r="BP15" s="61">
        <v>1987</v>
      </c>
      <c r="BQ15" s="61"/>
      <c r="BR15" s="61">
        <v>1988</v>
      </c>
      <c r="BS15" s="61"/>
      <c r="BT15" s="61">
        <v>1989</v>
      </c>
      <c r="BU15" s="61"/>
      <c r="BV15" s="61">
        <v>1990</v>
      </c>
      <c r="BW15" s="61"/>
      <c r="BX15" s="61">
        <v>1991</v>
      </c>
      <c r="BY15" s="61"/>
      <c r="BZ15" s="61">
        <v>1992</v>
      </c>
      <c r="CA15" s="61"/>
      <c r="CB15" s="61">
        <v>1993</v>
      </c>
      <c r="CC15" s="61"/>
      <c r="CD15" s="61">
        <v>1994</v>
      </c>
      <c r="CE15" s="61"/>
      <c r="CF15" s="61">
        <v>1995</v>
      </c>
      <c r="CG15" s="61"/>
      <c r="CH15" s="61">
        <v>1996</v>
      </c>
      <c r="CI15" s="61"/>
      <c r="CJ15" s="61">
        <v>1997</v>
      </c>
      <c r="CK15" s="61"/>
      <c r="CL15" s="61">
        <v>1998</v>
      </c>
      <c r="CM15" s="61"/>
      <c r="CN15" s="61">
        <v>1999</v>
      </c>
      <c r="CO15" s="61"/>
      <c r="CP15" s="61">
        <v>2000</v>
      </c>
      <c r="CQ15" s="61"/>
      <c r="CR15" s="61">
        <v>2001</v>
      </c>
      <c r="CS15" s="61"/>
      <c r="CT15" s="61">
        <v>2002</v>
      </c>
      <c r="CU15" s="61"/>
      <c r="CV15" s="66">
        <v>2003</v>
      </c>
      <c r="CW15" s="61"/>
      <c r="CX15" s="61"/>
      <c r="CY15" s="62"/>
      <c r="CZ15" s="66">
        <v>2004</v>
      </c>
      <c r="DA15" s="61"/>
      <c r="DB15" s="61"/>
      <c r="DC15" s="62"/>
      <c r="DD15" s="66">
        <v>2005</v>
      </c>
      <c r="DE15" s="61"/>
      <c r="DF15" s="61"/>
      <c r="DG15" s="61"/>
      <c r="DH15" s="66">
        <v>2006</v>
      </c>
      <c r="DI15" s="61"/>
      <c r="DJ15" s="61"/>
      <c r="DK15" s="62"/>
      <c r="DL15" s="61">
        <v>2007</v>
      </c>
      <c r="DM15" s="61"/>
      <c r="DN15" s="61"/>
      <c r="DO15" s="61"/>
      <c r="DP15" s="66">
        <v>2008</v>
      </c>
      <c r="DQ15" s="61"/>
      <c r="DR15" s="61"/>
      <c r="DS15" s="62"/>
      <c r="DT15" s="61">
        <v>2009</v>
      </c>
      <c r="DU15" s="61"/>
      <c r="DV15" s="61"/>
      <c r="DW15" s="62"/>
      <c r="DX15" s="66">
        <v>2010</v>
      </c>
      <c r="DY15" s="61"/>
      <c r="DZ15" s="61"/>
      <c r="EA15" s="62"/>
      <c r="EB15" s="61">
        <v>2011</v>
      </c>
      <c r="EC15" s="61"/>
      <c r="ED15" s="61"/>
      <c r="EE15" s="62"/>
      <c r="EF15" s="61">
        <v>2012</v>
      </c>
      <c r="EG15" s="61"/>
      <c r="EH15" s="61"/>
      <c r="EI15" s="62"/>
    </row>
    <row r="16" spans="2:139" ht="12.75">
      <c r="B16" s="15"/>
      <c r="C16" s="15"/>
      <c r="D16" s="68" t="s">
        <v>0</v>
      </c>
      <c r="E16" s="67"/>
      <c r="F16" s="67" t="s">
        <v>0</v>
      </c>
      <c r="G16" s="67"/>
      <c r="H16" s="67" t="s">
        <v>0</v>
      </c>
      <c r="I16" s="67"/>
      <c r="J16" s="67" t="s">
        <v>0</v>
      </c>
      <c r="K16" s="67"/>
      <c r="L16" s="67" t="s">
        <v>0</v>
      </c>
      <c r="M16" s="67"/>
      <c r="N16" s="67" t="s">
        <v>0</v>
      </c>
      <c r="O16" s="67"/>
      <c r="P16" s="67" t="s">
        <v>0</v>
      </c>
      <c r="Q16" s="67"/>
      <c r="R16" s="67" t="s">
        <v>0</v>
      </c>
      <c r="S16" s="67"/>
      <c r="T16" s="67" t="s">
        <v>0</v>
      </c>
      <c r="U16" s="67"/>
      <c r="V16" s="67" t="s">
        <v>0</v>
      </c>
      <c r="W16" s="67"/>
      <c r="X16" s="67" t="s">
        <v>0</v>
      </c>
      <c r="Y16" s="67"/>
      <c r="Z16" s="67" t="s">
        <v>0</v>
      </c>
      <c r="AA16" s="67"/>
      <c r="AB16" s="67" t="s">
        <v>0</v>
      </c>
      <c r="AC16" s="67"/>
      <c r="AD16" s="67" t="s">
        <v>0</v>
      </c>
      <c r="AE16" s="67"/>
      <c r="AF16" s="67" t="s">
        <v>0</v>
      </c>
      <c r="AG16" s="67"/>
      <c r="AH16" s="67" t="s">
        <v>0</v>
      </c>
      <c r="AI16" s="67"/>
      <c r="AJ16" s="67" t="s">
        <v>0</v>
      </c>
      <c r="AK16" s="67"/>
      <c r="AL16" s="67" t="s">
        <v>0</v>
      </c>
      <c r="AM16" s="67"/>
      <c r="AN16" s="67" t="s">
        <v>0</v>
      </c>
      <c r="AO16" s="67"/>
      <c r="AP16" s="67" t="s">
        <v>0</v>
      </c>
      <c r="AQ16" s="67"/>
      <c r="AR16" s="67" t="s">
        <v>0</v>
      </c>
      <c r="AS16" s="67"/>
      <c r="AT16" s="67" t="s">
        <v>0</v>
      </c>
      <c r="AU16" s="67"/>
      <c r="AV16" s="67" t="s">
        <v>0</v>
      </c>
      <c r="AW16" s="67"/>
      <c r="AX16" s="67" t="s">
        <v>0</v>
      </c>
      <c r="AY16" s="67"/>
      <c r="AZ16" s="67" t="s">
        <v>0</v>
      </c>
      <c r="BA16" s="67"/>
      <c r="BB16" s="67" t="s">
        <v>0</v>
      </c>
      <c r="BC16" s="67"/>
      <c r="BD16" s="67" t="s">
        <v>0</v>
      </c>
      <c r="BE16" s="67"/>
      <c r="BF16" s="67" t="s">
        <v>0</v>
      </c>
      <c r="BG16" s="67"/>
      <c r="BH16" s="67" t="s">
        <v>0</v>
      </c>
      <c r="BI16" s="67"/>
      <c r="BJ16" s="67" t="s">
        <v>0</v>
      </c>
      <c r="BK16" s="67"/>
      <c r="BL16" s="67" t="s">
        <v>0</v>
      </c>
      <c r="BM16" s="67"/>
      <c r="BN16" s="67" t="s">
        <v>0</v>
      </c>
      <c r="BO16" s="67"/>
      <c r="BP16" s="67" t="s">
        <v>0</v>
      </c>
      <c r="BQ16" s="67"/>
      <c r="BR16" s="67" t="s">
        <v>0</v>
      </c>
      <c r="BS16" s="67"/>
      <c r="BT16" s="67" t="s">
        <v>0</v>
      </c>
      <c r="BU16" s="67"/>
      <c r="BV16" s="67" t="s">
        <v>0</v>
      </c>
      <c r="BW16" s="67"/>
      <c r="BX16" s="67" t="s">
        <v>0</v>
      </c>
      <c r="BY16" s="67"/>
      <c r="BZ16" s="67" t="s">
        <v>0</v>
      </c>
      <c r="CA16" s="67"/>
      <c r="CB16" s="67" t="s">
        <v>0</v>
      </c>
      <c r="CC16" s="67"/>
      <c r="CD16" s="67" t="s">
        <v>0</v>
      </c>
      <c r="CE16" s="67"/>
      <c r="CF16" s="67" t="s">
        <v>0</v>
      </c>
      <c r="CG16" s="67"/>
      <c r="CH16" s="67" t="s">
        <v>0</v>
      </c>
      <c r="CI16" s="67"/>
      <c r="CJ16" s="67" t="s">
        <v>0</v>
      </c>
      <c r="CK16" s="67"/>
      <c r="CL16" s="67" t="s">
        <v>0</v>
      </c>
      <c r="CM16" s="67"/>
      <c r="CN16" s="67" t="s">
        <v>0</v>
      </c>
      <c r="CO16" s="67"/>
      <c r="CP16" s="67" t="s">
        <v>0</v>
      </c>
      <c r="CQ16" s="67"/>
      <c r="CR16" s="67" t="s">
        <v>0</v>
      </c>
      <c r="CS16" s="67"/>
      <c r="CT16" s="67" t="s">
        <v>0</v>
      </c>
      <c r="CU16" s="67"/>
      <c r="CV16" s="65" t="s">
        <v>0</v>
      </c>
      <c r="CW16" s="63"/>
      <c r="CX16" s="63" t="s">
        <v>1</v>
      </c>
      <c r="CY16" s="64"/>
      <c r="CZ16" s="65" t="s">
        <v>0</v>
      </c>
      <c r="DA16" s="63"/>
      <c r="DB16" s="63" t="s">
        <v>1</v>
      </c>
      <c r="DC16" s="64"/>
      <c r="DD16" s="65" t="s">
        <v>0</v>
      </c>
      <c r="DE16" s="63"/>
      <c r="DF16" s="63" t="s">
        <v>1</v>
      </c>
      <c r="DG16" s="63"/>
      <c r="DH16" s="65" t="s">
        <v>0</v>
      </c>
      <c r="DI16" s="63"/>
      <c r="DJ16" s="63" t="s">
        <v>1</v>
      </c>
      <c r="DK16" s="64"/>
      <c r="DL16" s="63" t="s">
        <v>0</v>
      </c>
      <c r="DM16" s="63"/>
      <c r="DN16" s="63" t="s">
        <v>1</v>
      </c>
      <c r="DO16" s="63"/>
      <c r="DP16" s="65" t="s">
        <v>0</v>
      </c>
      <c r="DQ16" s="63"/>
      <c r="DR16" s="63" t="s">
        <v>1</v>
      </c>
      <c r="DS16" s="64"/>
      <c r="DT16" s="63" t="s">
        <v>0</v>
      </c>
      <c r="DU16" s="63"/>
      <c r="DV16" s="63" t="s">
        <v>1</v>
      </c>
      <c r="DW16" s="64"/>
      <c r="DX16" s="65" t="s">
        <v>0</v>
      </c>
      <c r="DY16" s="63"/>
      <c r="DZ16" s="63" t="s">
        <v>1</v>
      </c>
      <c r="EA16" s="64"/>
      <c r="EB16" s="63" t="s">
        <v>0</v>
      </c>
      <c r="EC16" s="63"/>
      <c r="ED16" s="63" t="s">
        <v>1</v>
      </c>
      <c r="EE16" s="64"/>
      <c r="EF16" s="63" t="s">
        <v>0</v>
      </c>
      <c r="EG16" s="63"/>
      <c r="EH16" s="63" t="s">
        <v>1</v>
      </c>
      <c r="EI16" s="64"/>
    </row>
    <row r="17" spans="2:139" ht="25.5">
      <c r="B17" s="15"/>
      <c r="C17" s="15"/>
      <c r="D17" s="18" t="s">
        <v>28</v>
      </c>
      <c r="E17" s="17" t="s">
        <v>29</v>
      </c>
      <c r="F17" s="17" t="s">
        <v>28</v>
      </c>
      <c r="G17" s="17" t="s">
        <v>29</v>
      </c>
      <c r="H17" s="17" t="s">
        <v>28</v>
      </c>
      <c r="I17" s="17" t="s">
        <v>29</v>
      </c>
      <c r="J17" s="17" t="s">
        <v>28</v>
      </c>
      <c r="K17" s="17" t="s">
        <v>29</v>
      </c>
      <c r="L17" s="17" t="s">
        <v>28</v>
      </c>
      <c r="M17" s="17" t="s">
        <v>29</v>
      </c>
      <c r="N17" s="17" t="s">
        <v>28</v>
      </c>
      <c r="O17" s="17" t="s">
        <v>29</v>
      </c>
      <c r="P17" s="17" t="s">
        <v>28</v>
      </c>
      <c r="Q17" s="17" t="s">
        <v>29</v>
      </c>
      <c r="R17" s="17" t="s">
        <v>28</v>
      </c>
      <c r="S17" s="17" t="s">
        <v>29</v>
      </c>
      <c r="T17" s="17" t="s">
        <v>28</v>
      </c>
      <c r="U17" s="17" t="s">
        <v>29</v>
      </c>
      <c r="V17" s="17" t="s">
        <v>28</v>
      </c>
      <c r="W17" s="17" t="s">
        <v>29</v>
      </c>
      <c r="X17" s="17" t="s">
        <v>28</v>
      </c>
      <c r="Y17" s="17" t="s">
        <v>29</v>
      </c>
      <c r="Z17" s="17" t="s">
        <v>28</v>
      </c>
      <c r="AA17" s="17" t="s">
        <v>29</v>
      </c>
      <c r="AB17" s="17" t="s">
        <v>28</v>
      </c>
      <c r="AC17" s="17" t="s">
        <v>29</v>
      </c>
      <c r="AD17" s="17" t="s">
        <v>28</v>
      </c>
      <c r="AE17" s="17" t="s">
        <v>29</v>
      </c>
      <c r="AF17" s="17" t="s">
        <v>28</v>
      </c>
      <c r="AG17" s="17" t="s">
        <v>29</v>
      </c>
      <c r="AH17" s="17" t="s">
        <v>28</v>
      </c>
      <c r="AI17" s="17" t="s">
        <v>29</v>
      </c>
      <c r="AJ17" s="17" t="s">
        <v>28</v>
      </c>
      <c r="AK17" s="17" t="s">
        <v>29</v>
      </c>
      <c r="AL17" s="17" t="s">
        <v>28</v>
      </c>
      <c r="AM17" s="17" t="s">
        <v>29</v>
      </c>
      <c r="AN17" s="17" t="s">
        <v>28</v>
      </c>
      <c r="AO17" s="17" t="s">
        <v>29</v>
      </c>
      <c r="AP17" s="17" t="s">
        <v>28</v>
      </c>
      <c r="AQ17" s="17" t="s">
        <v>29</v>
      </c>
      <c r="AR17" s="17" t="s">
        <v>28</v>
      </c>
      <c r="AS17" s="17" t="s">
        <v>29</v>
      </c>
      <c r="AT17" s="17" t="s">
        <v>28</v>
      </c>
      <c r="AU17" s="17" t="s">
        <v>29</v>
      </c>
      <c r="AV17" s="17" t="s">
        <v>28</v>
      </c>
      <c r="AW17" s="17" t="s">
        <v>29</v>
      </c>
      <c r="AX17" s="17" t="s">
        <v>28</v>
      </c>
      <c r="AY17" s="17" t="s">
        <v>29</v>
      </c>
      <c r="AZ17" s="17" t="s">
        <v>28</v>
      </c>
      <c r="BA17" s="17" t="s">
        <v>29</v>
      </c>
      <c r="BB17" s="17" t="s">
        <v>28</v>
      </c>
      <c r="BC17" s="17" t="s">
        <v>29</v>
      </c>
      <c r="BD17" s="17" t="s">
        <v>28</v>
      </c>
      <c r="BE17" s="17" t="s">
        <v>29</v>
      </c>
      <c r="BF17" s="17" t="s">
        <v>28</v>
      </c>
      <c r="BG17" s="17" t="s">
        <v>29</v>
      </c>
      <c r="BH17" s="17" t="s">
        <v>28</v>
      </c>
      <c r="BI17" s="17" t="s">
        <v>29</v>
      </c>
      <c r="BJ17" s="17" t="s">
        <v>28</v>
      </c>
      <c r="BK17" s="17" t="s">
        <v>29</v>
      </c>
      <c r="BL17" s="17" t="s">
        <v>28</v>
      </c>
      <c r="BM17" s="17" t="s">
        <v>29</v>
      </c>
      <c r="BN17" s="17" t="s">
        <v>28</v>
      </c>
      <c r="BO17" s="17" t="s">
        <v>29</v>
      </c>
      <c r="BP17" s="17" t="s">
        <v>28</v>
      </c>
      <c r="BQ17" s="17" t="s">
        <v>29</v>
      </c>
      <c r="BR17" s="17" t="s">
        <v>28</v>
      </c>
      <c r="BS17" s="17" t="s">
        <v>29</v>
      </c>
      <c r="BT17" s="17" t="s">
        <v>28</v>
      </c>
      <c r="BU17" s="17" t="s">
        <v>29</v>
      </c>
      <c r="BV17" s="17" t="s">
        <v>28</v>
      </c>
      <c r="BW17" s="17" t="s">
        <v>29</v>
      </c>
      <c r="BX17" s="17" t="s">
        <v>28</v>
      </c>
      <c r="BY17" s="17" t="s">
        <v>29</v>
      </c>
      <c r="BZ17" s="17" t="s">
        <v>28</v>
      </c>
      <c r="CA17" s="17" t="s">
        <v>29</v>
      </c>
      <c r="CB17" s="17" t="s">
        <v>28</v>
      </c>
      <c r="CC17" s="17" t="s">
        <v>29</v>
      </c>
      <c r="CD17" s="17" t="s">
        <v>28</v>
      </c>
      <c r="CE17" s="17" t="s">
        <v>29</v>
      </c>
      <c r="CF17" s="17" t="s">
        <v>28</v>
      </c>
      <c r="CG17" s="17" t="s">
        <v>29</v>
      </c>
      <c r="CH17" s="17" t="s">
        <v>28</v>
      </c>
      <c r="CI17" s="17" t="s">
        <v>29</v>
      </c>
      <c r="CJ17" s="17" t="s">
        <v>28</v>
      </c>
      <c r="CK17" s="17" t="s">
        <v>29</v>
      </c>
      <c r="CL17" s="17" t="s">
        <v>28</v>
      </c>
      <c r="CM17" s="17" t="s">
        <v>29</v>
      </c>
      <c r="CN17" s="17" t="s">
        <v>28</v>
      </c>
      <c r="CO17" s="17" t="s">
        <v>29</v>
      </c>
      <c r="CP17" s="17" t="s">
        <v>28</v>
      </c>
      <c r="CQ17" s="17" t="s">
        <v>29</v>
      </c>
      <c r="CR17" s="17" t="s">
        <v>28</v>
      </c>
      <c r="CS17" s="17" t="s">
        <v>29</v>
      </c>
      <c r="CT17" s="17" t="s">
        <v>28</v>
      </c>
      <c r="CU17" s="17" t="s">
        <v>29</v>
      </c>
      <c r="CV17" s="18" t="s">
        <v>28</v>
      </c>
      <c r="CW17" s="17" t="s">
        <v>29</v>
      </c>
      <c r="CX17" s="17" t="s">
        <v>28</v>
      </c>
      <c r="CY17" s="19" t="s">
        <v>29</v>
      </c>
      <c r="CZ17" s="18" t="s">
        <v>30</v>
      </c>
      <c r="DA17" s="17" t="s">
        <v>29</v>
      </c>
      <c r="DB17" s="17" t="s">
        <v>28</v>
      </c>
      <c r="DC17" s="19" t="s">
        <v>29</v>
      </c>
      <c r="DD17" s="18" t="s">
        <v>28</v>
      </c>
      <c r="DE17" s="17" t="s">
        <v>29</v>
      </c>
      <c r="DF17" s="17" t="s">
        <v>28</v>
      </c>
      <c r="DG17" s="17" t="s">
        <v>29</v>
      </c>
      <c r="DH17" s="18" t="s">
        <v>28</v>
      </c>
      <c r="DI17" s="17" t="s">
        <v>29</v>
      </c>
      <c r="DJ17" s="17" t="s">
        <v>28</v>
      </c>
      <c r="DK17" s="19" t="s">
        <v>29</v>
      </c>
      <c r="DL17" s="17" t="s">
        <v>28</v>
      </c>
      <c r="DM17" s="17" t="s">
        <v>29</v>
      </c>
      <c r="DN17" s="17" t="s">
        <v>28</v>
      </c>
      <c r="DO17" s="17" t="s">
        <v>29</v>
      </c>
      <c r="DP17" s="18" t="s">
        <v>28</v>
      </c>
      <c r="DQ17" s="17" t="s">
        <v>29</v>
      </c>
      <c r="DR17" s="17" t="s">
        <v>28</v>
      </c>
      <c r="DS17" s="19" t="s">
        <v>29</v>
      </c>
      <c r="DT17" s="17" t="s">
        <v>28</v>
      </c>
      <c r="DU17" s="17" t="s">
        <v>29</v>
      </c>
      <c r="DV17" s="17" t="s">
        <v>28</v>
      </c>
      <c r="DW17" s="19" t="s">
        <v>29</v>
      </c>
      <c r="DX17" s="18" t="s">
        <v>28</v>
      </c>
      <c r="DY17" s="17" t="s">
        <v>29</v>
      </c>
      <c r="DZ17" s="17" t="s">
        <v>28</v>
      </c>
      <c r="EA17" s="19" t="s">
        <v>29</v>
      </c>
      <c r="EB17" s="17" t="s">
        <v>28</v>
      </c>
      <c r="EC17" s="17" t="s">
        <v>29</v>
      </c>
      <c r="ED17" s="17" t="s">
        <v>28</v>
      </c>
      <c r="EE17" s="19" t="s">
        <v>29</v>
      </c>
      <c r="EF17" s="17" t="s">
        <v>28</v>
      </c>
      <c r="EG17" s="17" t="s">
        <v>29</v>
      </c>
      <c r="EH17" s="17" t="s">
        <v>28</v>
      </c>
      <c r="EI17" s="19" t="s">
        <v>29</v>
      </c>
    </row>
    <row r="18" spans="2:139" s="49" customFormat="1" ht="12.75">
      <c r="B18" s="32" t="s">
        <v>31</v>
      </c>
      <c r="C18" s="33"/>
      <c r="D18" s="29">
        <v>81</v>
      </c>
      <c r="E18" s="30" t="s">
        <v>92</v>
      </c>
      <c r="F18" s="30">
        <v>137</v>
      </c>
      <c r="G18" s="30" t="s">
        <v>92</v>
      </c>
      <c r="H18" s="30">
        <v>142</v>
      </c>
      <c r="I18" s="30" t="s">
        <v>92</v>
      </c>
      <c r="J18" s="30">
        <v>184</v>
      </c>
      <c r="K18" s="30" t="s">
        <v>92</v>
      </c>
      <c r="L18" s="30">
        <v>68</v>
      </c>
      <c r="M18" s="30" t="s">
        <v>92</v>
      </c>
      <c r="N18" s="30">
        <v>108</v>
      </c>
      <c r="O18" s="30" t="s">
        <v>92</v>
      </c>
      <c r="P18" s="30">
        <v>137</v>
      </c>
      <c r="Q18" s="30" t="s">
        <v>92</v>
      </c>
      <c r="R18" s="30">
        <v>432</v>
      </c>
      <c r="S18" s="30" t="s">
        <v>92</v>
      </c>
      <c r="T18" s="30">
        <v>3404</v>
      </c>
      <c r="U18" s="30" t="s">
        <v>92</v>
      </c>
      <c r="V18" s="30">
        <v>11184</v>
      </c>
      <c r="W18" s="30" t="s">
        <v>92</v>
      </c>
      <c r="X18" s="30">
        <f>16320+452</f>
        <v>16772</v>
      </c>
      <c r="Y18" s="30" t="s">
        <v>92</v>
      </c>
      <c r="Z18" s="30">
        <f>15085+662</f>
        <v>15747</v>
      </c>
      <c r="AA18" s="30" t="s">
        <v>92</v>
      </c>
      <c r="AB18" s="30">
        <f>16992+729</f>
        <v>17721</v>
      </c>
      <c r="AC18" s="30" t="s">
        <v>92</v>
      </c>
      <c r="AD18" s="30">
        <f>8406+587</f>
        <v>8993</v>
      </c>
      <c r="AE18" s="30" t="s">
        <v>92</v>
      </c>
      <c r="AF18" s="30">
        <f>786+4419+462+233</f>
        <v>5900</v>
      </c>
      <c r="AG18" s="30" t="s">
        <v>92</v>
      </c>
      <c r="AH18" s="30">
        <f>349+2715+489+248</f>
        <v>3801</v>
      </c>
      <c r="AI18" s="30" t="s">
        <v>92</v>
      </c>
      <c r="AJ18" s="30">
        <f>249+2756+450+279</f>
        <v>3734</v>
      </c>
      <c r="AK18" s="30" t="s">
        <v>92</v>
      </c>
      <c r="AL18" s="30">
        <v>4751</v>
      </c>
      <c r="AM18" s="30" t="s">
        <v>92</v>
      </c>
      <c r="AN18" s="30">
        <f>519+4245+709+366</f>
        <v>5839</v>
      </c>
      <c r="AO18" s="30" t="s">
        <v>92</v>
      </c>
      <c r="AP18" s="30">
        <f>421+4321+818+432</f>
        <v>5992</v>
      </c>
      <c r="AQ18" s="30" t="s">
        <v>92</v>
      </c>
      <c r="AR18" s="30">
        <f>446+6645+938+378</f>
        <v>8407</v>
      </c>
      <c r="AS18" s="30" t="s">
        <v>92</v>
      </c>
      <c r="AT18" s="30">
        <f>297+6284+747+456</f>
        <v>7784</v>
      </c>
      <c r="AU18" s="30" t="s">
        <v>92</v>
      </c>
      <c r="AV18" s="30">
        <f>359+6781+827+632</f>
        <v>8599</v>
      </c>
      <c r="AW18" s="30" t="s">
        <v>92</v>
      </c>
      <c r="AX18" s="30">
        <f>323+3300+413+565</f>
        <v>4601</v>
      </c>
      <c r="AY18" s="30" t="s">
        <v>92</v>
      </c>
      <c r="AZ18" s="30">
        <f>312+2749+328+705</f>
        <v>4094</v>
      </c>
      <c r="BA18" s="30" t="s">
        <v>92</v>
      </c>
      <c r="BB18" s="30">
        <f>396+2931+363+811</f>
        <v>4501</v>
      </c>
      <c r="BC18" s="30" t="s">
        <v>92</v>
      </c>
      <c r="BD18" s="30">
        <f>356+3020+304+804</f>
        <v>4484</v>
      </c>
      <c r="BE18" s="30">
        <f>116+1212+56+252</f>
        <v>1636</v>
      </c>
      <c r="BF18" s="30">
        <f>132+1277+134+346+158+1518+113+291</f>
        <v>3969</v>
      </c>
      <c r="BG18" s="30">
        <f>34+500+19+96+46+599+14+105</f>
        <v>1413</v>
      </c>
      <c r="BH18" s="30">
        <f>258+4025+193+568</f>
        <v>5044</v>
      </c>
      <c r="BI18" s="30">
        <f>73+2489+31+155</f>
        <v>2748</v>
      </c>
      <c r="BJ18" s="30">
        <f>248+2375+239+605</f>
        <v>3467</v>
      </c>
      <c r="BK18" s="30">
        <f>86+1118+37+178</f>
        <v>1419</v>
      </c>
      <c r="BL18" s="30">
        <f>252+2338+165+636</f>
        <v>3391</v>
      </c>
      <c r="BM18" s="30">
        <f>74+1013+33+194</f>
        <v>1314</v>
      </c>
      <c r="BN18" s="30">
        <f>242+3055+145+667</f>
        <v>4109</v>
      </c>
      <c r="BO18" s="30">
        <f>93+1338+37+191</f>
        <v>1659</v>
      </c>
      <c r="BP18" s="30">
        <f>318+4028+197+637</f>
        <v>5180</v>
      </c>
      <c r="BQ18" s="30">
        <f>124+1767+38+177</f>
        <v>2106</v>
      </c>
      <c r="BR18" s="30">
        <f>371+4135+186+763</f>
        <v>5455</v>
      </c>
      <c r="BS18" s="30">
        <f>159+1886+37+228</f>
        <v>2310</v>
      </c>
      <c r="BT18" s="30">
        <f>386+4444+207+846</f>
        <v>5883</v>
      </c>
      <c r="BU18" s="30">
        <f>155+1910+36+266</f>
        <v>2367</v>
      </c>
      <c r="BV18" s="44" t="s">
        <v>88</v>
      </c>
      <c r="BW18" s="30"/>
      <c r="BX18" s="30">
        <f>499+5168+295+1294</f>
        <v>7256</v>
      </c>
      <c r="BY18" s="30">
        <f>206+2169+61+488</f>
        <v>2924</v>
      </c>
      <c r="BZ18" s="30">
        <f>438+4740+204+1300</f>
        <v>6682</v>
      </c>
      <c r="CA18" s="30" t="s">
        <v>92</v>
      </c>
      <c r="CB18" s="30">
        <f>357+4537+246+1343</f>
        <v>6483</v>
      </c>
      <c r="CC18" s="30">
        <f>148+1777+59+527</f>
        <v>2511</v>
      </c>
      <c r="CD18" s="30">
        <f>336+4536+190+738+873</f>
        <v>6673</v>
      </c>
      <c r="CE18" s="30">
        <f>133+1746+61+307+295</f>
        <v>2542</v>
      </c>
      <c r="CF18" s="30">
        <f>203+2767+98+584+639</f>
        <v>4291</v>
      </c>
      <c r="CG18" s="30">
        <f>80+936+27+250+162</f>
        <v>1455</v>
      </c>
      <c r="CH18" s="30">
        <f>85+713+55+510+596</f>
        <v>1959</v>
      </c>
      <c r="CI18" s="30">
        <f>40+184+15+239+164</f>
        <v>642</v>
      </c>
      <c r="CJ18" s="30">
        <f>89+704+36+442+802</f>
        <v>2073</v>
      </c>
      <c r="CK18" s="30">
        <f>33+152+197+273</f>
        <v>655</v>
      </c>
      <c r="CL18" s="30">
        <f>106+830+56+711+846</f>
        <v>2549</v>
      </c>
      <c r="CM18" s="30" t="s">
        <v>92</v>
      </c>
      <c r="CN18" s="30">
        <v>3396</v>
      </c>
      <c r="CO18" s="30">
        <v>1129</v>
      </c>
      <c r="CP18" s="30">
        <v>2826</v>
      </c>
      <c r="CQ18" s="30">
        <v>857</v>
      </c>
      <c r="CR18" s="30">
        <v>2546</v>
      </c>
      <c r="CS18" s="30">
        <v>759</v>
      </c>
      <c r="CT18" s="30">
        <v>2489</v>
      </c>
      <c r="CU18" s="30">
        <v>727</v>
      </c>
      <c r="CV18" s="29">
        <f>1141+111</f>
        <v>1252</v>
      </c>
      <c r="CW18" s="30">
        <f>48+293</f>
        <v>341</v>
      </c>
      <c r="CX18" s="30">
        <v>11663</v>
      </c>
      <c r="CY18" s="31">
        <v>3592</v>
      </c>
      <c r="CZ18" s="29">
        <v>807</v>
      </c>
      <c r="DA18" s="30">
        <v>227</v>
      </c>
      <c r="DB18" s="30">
        <v>13150</v>
      </c>
      <c r="DC18" s="31">
        <v>4478</v>
      </c>
      <c r="DD18" s="29">
        <f>27+881</f>
        <v>908</v>
      </c>
      <c r="DE18" s="30">
        <f>9+269</f>
        <v>278</v>
      </c>
      <c r="DF18" s="30">
        <v>13591</v>
      </c>
      <c r="DG18" s="30">
        <v>4749</v>
      </c>
      <c r="DH18" s="29">
        <v>939</v>
      </c>
      <c r="DI18" s="30">
        <v>328</v>
      </c>
      <c r="DJ18" s="30">
        <v>13361</v>
      </c>
      <c r="DK18" s="31">
        <v>4881</v>
      </c>
      <c r="DL18" s="30">
        <v>1134</v>
      </c>
      <c r="DM18" s="30">
        <v>425</v>
      </c>
      <c r="DN18" s="30">
        <v>12492</v>
      </c>
      <c r="DO18" s="30">
        <v>4821</v>
      </c>
      <c r="DP18" s="29">
        <v>1414</v>
      </c>
      <c r="DQ18" s="30">
        <v>484</v>
      </c>
      <c r="DR18" s="30">
        <v>11763</v>
      </c>
      <c r="DS18" s="31">
        <v>4649</v>
      </c>
      <c r="DT18" s="30">
        <v>1687</v>
      </c>
      <c r="DU18" s="30">
        <v>554</v>
      </c>
      <c r="DV18" s="30">
        <v>11780</v>
      </c>
      <c r="DW18" s="31">
        <v>4926</v>
      </c>
      <c r="DX18" s="29">
        <v>2197</v>
      </c>
      <c r="DY18" s="30">
        <v>669</v>
      </c>
      <c r="DZ18" s="30">
        <v>12443</v>
      </c>
      <c r="EA18" s="31">
        <v>4714</v>
      </c>
      <c r="EB18" s="30">
        <v>2875</v>
      </c>
      <c r="EC18" s="30">
        <v>710</v>
      </c>
      <c r="ED18" s="30">
        <v>13209</v>
      </c>
      <c r="EE18" s="31">
        <v>5071</v>
      </c>
      <c r="EF18" s="30">
        <v>3254</v>
      </c>
      <c r="EG18" s="30">
        <v>788</v>
      </c>
      <c r="EH18" s="30">
        <v>13169</v>
      </c>
      <c r="EI18" s="31">
        <v>5377</v>
      </c>
    </row>
    <row r="19" spans="2:139" s="50" customFormat="1" ht="12.75">
      <c r="B19" s="34" t="s">
        <v>40</v>
      </c>
      <c r="C19" s="57" t="s">
        <v>41</v>
      </c>
      <c r="D19" s="20" t="s">
        <v>92</v>
      </c>
      <c r="E19" s="21" t="s">
        <v>92</v>
      </c>
      <c r="F19" s="21" t="s">
        <v>92</v>
      </c>
      <c r="G19" s="21" t="s">
        <v>92</v>
      </c>
      <c r="H19" s="21" t="s">
        <v>92</v>
      </c>
      <c r="I19" s="21" t="s">
        <v>92</v>
      </c>
      <c r="J19" s="21" t="s">
        <v>92</v>
      </c>
      <c r="K19" s="21" t="s">
        <v>92</v>
      </c>
      <c r="L19" s="21" t="s">
        <v>92</v>
      </c>
      <c r="M19" s="21" t="s">
        <v>92</v>
      </c>
      <c r="N19" s="21" t="s">
        <v>92</v>
      </c>
      <c r="O19" s="21" t="s">
        <v>92</v>
      </c>
      <c r="P19" s="21" t="s">
        <v>92</v>
      </c>
      <c r="Q19" s="21" t="s">
        <v>92</v>
      </c>
      <c r="R19" s="21" t="s">
        <v>92</v>
      </c>
      <c r="S19" s="21" t="s">
        <v>92</v>
      </c>
      <c r="T19" s="21" t="s">
        <v>92</v>
      </c>
      <c r="U19" s="21" t="s">
        <v>92</v>
      </c>
      <c r="V19" s="21" t="s">
        <v>92</v>
      </c>
      <c r="W19" s="21" t="s">
        <v>92</v>
      </c>
      <c r="X19" s="21" t="s">
        <v>92</v>
      </c>
      <c r="Y19" s="21" t="s">
        <v>92</v>
      </c>
      <c r="Z19" s="21" t="s">
        <v>92</v>
      </c>
      <c r="AA19" s="21" t="s">
        <v>92</v>
      </c>
      <c r="AB19" s="21" t="s">
        <v>92</v>
      </c>
      <c r="AC19" s="21" t="s">
        <v>92</v>
      </c>
      <c r="AD19" s="21" t="s">
        <v>92</v>
      </c>
      <c r="AE19" s="21" t="s">
        <v>92</v>
      </c>
      <c r="AF19" s="21" t="s">
        <v>92</v>
      </c>
      <c r="AG19" s="21" t="s">
        <v>92</v>
      </c>
      <c r="AH19" s="21" t="s">
        <v>92</v>
      </c>
      <c r="AI19" s="21" t="s">
        <v>92</v>
      </c>
      <c r="AJ19" s="21" t="s">
        <v>92</v>
      </c>
      <c r="AK19" s="21" t="s">
        <v>92</v>
      </c>
      <c r="AL19" s="21" t="s">
        <v>92</v>
      </c>
      <c r="AM19" s="21" t="s">
        <v>92</v>
      </c>
      <c r="AN19" s="21" t="s">
        <v>92</v>
      </c>
      <c r="AO19" s="21" t="s">
        <v>92</v>
      </c>
      <c r="AP19" s="21" t="s">
        <v>92</v>
      </c>
      <c r="AQ19" s="21" t="s">
        <v>92</v>
      </c>
      <c r="AR19" s="21" t="s">
        <v>92</v>
      </c>
      <c r="AS19" s="21" t="s">
        <v>92</v>
      </c>
      <c r="AT19" s="21" t="s">
        <v>92</v>
      </c>
      <c r="AU19" s="21" t="s">
        <v>92</v>
      </c>
      <c r="AV19" s="21" t="s">
        <v>92</v>
      </c>
      <c r="AW19" s="21" t="s">
        <v>92</v>
      </c>
      <c r="AX19" s="21" t="s">
        <v>92</v>
      </c>
      <c r="AY19" s="21" t="s">
        <v>92</v>
      </c>
      <c r="AZ19" s="21" t="s">
        <v>92</v>
      </c>
      <c r="BA19" s="21" t="s">
        <v>92</v>
      </c>
      <c r="BB19" s="21" t="s">
        <v>92</v>
      </c>
      <c r="BC19" s="21" t="s">
        <v>92</v>
      </c>
      <c r="BD19" s="21" t="s">
        <v>92</v>
      </c>
      <c r="BE19" s="21" t="s">
        <v>92</v>
      </c>
      <c r="BF19" s="21" t="s">
        <v>92</v>
      </c>
      <c r="BG19" s="21" t="s">
        <v>92</v>
      </c>
      <c r="BH19" s="21" t="s">
        <v>92</v>
      </c>
      <c r="BI19" s="21" t="s">
        <v>92</v>
      </c>
      <c r="BJ19" s="21" t="s">
        <v>92</v>
      </c>
      <c r="BK19" s="21" t="s">
        <v>92</v>
      </c>
      <c r="BL19" s="21" t="s">
        <v>92</v>
      </c>
      <c r="BM19" s="21" t="s">
        <v>92</v>
      </c>
      <c r="BN19" s="21" t="s">
        <v>92</v>
      </c>
      <c r="BO19" s="21" t="s">
        <v>92</v>
      </c>
      <c r="BP19" s="21" t="s">
        <v>92</v>
      </c>
      <c r="BQ19" s="21" t="s">
        <v>92</v>
      </c>
      <c r="BR19" s="21" t="s">
        <v>92</v>
      </c>
      <c r="BS19" s="21" t="s">
        <v>92</v>
      </c>
      <c r="BT19" s="21" t="s">
        <v>92</v>
      </c>
      <c r="BU19" s="21" t="s">
        <v>92</v>
      </c>
      <c r="BV19" s="21" t="s">
        <v>2</v>
      </c>
      <c r="BW19" s="21"/>
      <c r="BX19" s="21" t="s">
        <v>92</v>
      </c>
      <c r="BY19" s="21" t="s">
        <v>92</v>
      </c>
      <c r="BZ19" s="21" t="s">
        <v>92</v>
      </c>
      <c r="CA19" s="21" t="s">
        <v>92</v>
      </c>
      <c r="CB19" s="21" t="s">
        <v>92</v>
      </c>
      <c r="CC19" s="21" t="s">
        <v>92</v>
      </c>
      <c r="CD19" s="21" t="s">
        <v>92</v>
      </c>
      <c r="CE19" s="21" t="s">
        <v>92</v>
      </c>
      <c r="CF19" s="21" t="s">
        <v>92</v>
      </c>
      <c r="CG19" s="21" t="s">
        <v>92</v>
      </c>
      <c r="CH19" s="21" t="s">
        <v>92</v>
      </c>
      <c r="CI19" s="21" t="s">
        <v>92</v>
      </c>
      <c r="CJ19" s="21" t="s">
        <v>92</v>
      </c>
      <c r="CK19" s="21" t="s">
        <v>92</v>
      </c>
      <c r="CL19" s="21" t="s">
        <v>92</v>
      </c>
      <c r="CM19" s="21" t="s">
        <v>92</v>
      </c>
      <c r="CN19" s="21">
        <v>155</v>
      </c>
      <c r="CO19" s="21">
        <v>54</v>
      </c>
      <c r="CP19" s="21">
        <v>156</v>
      </c>
      <c r="CQ19" s="21">
        <v>43</v>
      </c>
      <c r="CR19" s="21">
        <v>161</v>
      </c>
      <c r="CS19" s="21">
        <v>36</v>
      </c>
      <c r="CT19" s="21">
        <v>169</v>
      </c>
      <c r="CU19" s="21">
        <v>40</v>
      </c>
      <c r="CV19" s="20">
        <v>123</v>
      </c>
      <c r="CW19" s="21">
        <v>36</v>
      </c>
      <c r="CX19" s="21">
        <v>17</v>
      </c>
      <c r="CY19" s="22">
        <v>8</v>
      </c>
      <c r="CZ19" s="20">
        <v>93</v>
      </c>
      <c r="DA19" s="21">
        <v>29</v>
      </c>
      <c r="DB19" s="21">
        <v>23</v>
      </c>
      <c r="DC19" s="22">
        <v>13</v>
      </c>
      <c r="DD19" s="20">
        <v>122</v>
      </c>
      <c r="DE19" s="21">
        <v>35</v>
      </c>
      <c r="DF19" s="21">
        <v>17</v>
      </c>
      <c r="DG19" s="21">
        <v>8</v>
      </c>
      <c r="DH19" s="20">
        <v>117</v>
      </c>
      <c r="DI19" s="21">
        <v>44</v>
      </c>
      <c r="DJ19" s="21">
        <v>22</v>
      </c>
      <c r="DK19" s="22">
        <v>10</v>
      </c>
      <c r="DL19" s="21">
        <v>143</v>
      </c>
      <c r="DM19" s="21">
        <v>55</v>
      </c>
      <c r="DN19" s="21">
        <v>25</v>
      </c>
      <c r="DO19" s="21">
        <v>14</v>
      </c>
      <c r="DP19" s="20">
        <v>121</v>
      </c>
      <c r="DQ19" s="21">
        <v>42</v>
      </c>
      <c r="DR19" s="21">
        <v>7</v>
      </c>
      <c r="DS19" s="22">
        <v>6</v>
      </c>
      <c r="DT19" s="21">
        <v>123</v>
      </c>
      <c r="DU19" s="21">
        <v>43</v>
      </c>
      <c r="DV19" s="21">
        <v>13</v>
      </c>
      <c r="DW19" s="22">
        <v>10</v>
      </c>
      <c r="DX19" s="20">
        <v>123</v>
      </c>
      <c r="DY19" s="21">
        <v>61</v>
      </c>
      <c r="DZ19" s="21">
        <v>12</v>
      </c>
      <c r="EA19" s="22">
        <v>9</v>
      </c>
      <c r="EB19" s="21">
        <v>121</v>
      </c>
      <c r="EC19" s="21">
        <v>52</v>
      </c>
      <c r="ED19" s="21">
        <v>8</v>
      </c>
      <c r="EE19" s="22">
        <v>4</v>
      </c>
      <c r="EF19" s="21">
        <v>112</v>
      </c>
      <c r="EG19" s="21">
        <v>46</v>
      </c>
      <c r="EH19" s="21">
        <v>6</v>
      </c>
      <c r="EI19" s="22">
        <v>3</v>
      </c>
    </row>
    <row r="20" spans="2:139" s="50" customFormat="1" ht="12.75">
      <c r="B20" s="34"/>
      <c r="C20" s="57" t="s">
        <v>42</v>
      </c>
      <c r="D20" s="20" t="s">
        <v>92</v>
      </c>
      <c r="E20" s="21" t="s">
        <v>92</v>
      </c>
      <c r="F20" s="21" t="s">
        <v>92</v>
      </c>
      <c r="G20" s="21" t="s">
        <v>92</v>
      </c>
      <c r="H20" s="21" t="s">
        <v>92</v>
      </c>
      <c r="I20" s="21" t="s">
        <v>92</v>
      </c>
      <c r="J20" s="21" t="s">
        <v>92</v>
      </c>
      <c r="K20" s="21" t="s">
        <v>92</v>
      </c>
      <c r="L20" s="21" t="s">
        <v>92</v>
      </c>
      <c r="M20" s="21" t="s">
        <v>92</v>
      </c>
      <c r="N20" s="21" t="s">
        <v>92</v>
      </c>
      <c r="O20" s="21" t="s">
        <v>92</v>
      </c>
      <c r="P20" s="21" t="s">
        <v>92</v>
      </c>
      <c r="Q20" s="21" t="s">
        <v>92</v>
      </c>
      <c r="R20" s="21" t="s">
        <v>92</v>
      </c>
      <c r="S20" s="21" t="s">
        <v>92</v>
      </c>
      <c r="T20" s="21" t="s">
        <v>92</v>
      </c>
      <c r="U20" s="21" t="s">
        <v>92</v>
      </c>
      <c r="V20" s="21" t="s">
        <v>92</v>
      </c>
      <c r="W20" s="21" t="s">
        <v>92</v>
      </c>
      <c r="X20" s="21" t="s">
        <v>92</v>
      </c>
      <c r="Y20" s="21" t="s">
        <v>92</v>
      </c>
      <c r="Z20" s="21" t="s">
        <v>92</v>
      </c>
      <c r="AA20" s="21" t="s">
        <v>92</v>
      </c>
      <c r="AB20" s="21" t="s">
        <v>92</v>
      </c>
      <c r="AC20" s="21" t="s">
        <v>92</v>
      </c>
      <c r="AD20" s="21" t="s">
        <v>92</v>
      </c>
      <c r="AE20" s="21" t="s">
        <v>92</v>
      </c>
      <c r="AF20" s="21">
        <v>786</v>
      </c>
      <c r="AG20" s="21" t="s">
        <v>92</v>
      </c>
      <c r="AH20" s="21">
        <v>349</v>
      </c>
      <c r="AI20" s="21" t="s">
        <v>92</v>
      </c>
      <c r="AJ20" s="21">
        <v>249</v>
      </c>
      <c r="AK20" s="21" t="s">
        <v>92</v>
      </c>
      <c r="AL20" s="21">
        <f>78+95+131+154</f>
        <v>458</v>
      </c>
      <c r="AM20" s="21" t="s">
        <v>92</v>
      </c>
      <c r="AN20" s="21">
        <v>519</v>
      </c>
      <c r="AO20" s="21" t="s">
        <v>92</v>
      </c>
      <c r="AP20" s="21">
        <v>421</v>
      </c>
      <c r="AQ20" s="21" t="s">
        <v>92</v>
      </c>
      <c r="AR20" s="21">
        <v>446</v>
      </c>
      <c r="AS20" s="21" t="s">
        <v>92</v>
      </c>
      <c r="AT20" s="21">
        <v>297</v>
      </c>
      <c r="AU20" s="21" t="s">
        <v>92</v>
      </c>
      <c r="AV20" s="21">
        <v>359</v>
      </c>
      <c r="AW20" s="21" t="s">
        <v>92</v>
      </c>
      <c r="AX20" s="21">
        <v>323</v>
      </c>
      <c r="AY20" s="21" t="s">
        <v>92</v>
      </c>
      <c r="AZ20" s="21">
        <v>312</v>
      </c>
      <c r="BA20" s="21" t="s">
        <v>92</v>
      </c>
      <c r="BB20" s="21">
        <v>396</v>
      </c>
      <c r="BC20" s="21" t="s">
        <v>92</v>
      </c>
      <c r="BD20" s="21">
        <v>356</v>
      </c>
      <c r="BE20" s="21">
        <v>116</v>
      </c>
      <c r="BF20" s="21">
        <f>132+158</f>
        <v>290</v>
      </c>
      <c r="BG20" s="21">
        <f>34+46</f>
        <v>80</v>
      </c>
      <c r="BH20" s="21">
        <v>258</v>
      </c>
      <c r="BI20" s="21">
        <f>73</f>
        <v>73</v>
      </c>
      <c r="BJ20" s="21">
        <v>248</v>
      </c>
      <c r="BK20" s="21">
        <v>86</v>
      </c>
      <c r="BL20" s="21">
        <v>252</v>
      </c>
      <c r="BM20" s="21">
        <v>74</v>
      </c>
      <c r="BN20" s="21">
        <v>242</v>
      </c>
      <c r="BO20" s="21">
        <v>93</v>
      </c>
      <c r="BP20" s="21">
        <v>318</v>
      </c>
      <c r="BQ20" s="21">
        <v>124</v>
      </c>
      <c r="BR20" s="21">
        <v>371</v>
      </c>
      <c r="BS20" s="21">
        <v>159</v>
      </c>
      <c r="BT20" s="21">
        <v>386</v>
      </c>
      <c r="BU20" s="21">
        <v>155</v>
      </c>
      <c r="BV20" s="21" t="s">
        <v>3</v>
      </c>
      <c r="BW20" s="21"/>
      <c r="BX20" s="21">
        <v>499</v>
      </c>
      <c r="BY20" s="21">
        <v>206</v>
      </c>
      <c r="BZ20" s="21">
        <v>438</v>
      </c>
      <c r="CA20" s="21" t="s">
        <v>92</v>
      </c>
      <c r="CB20" s="21">
        <v>357</v>
      </c>
      <c r="CC20" s="21">
        <v>148</v>
      </c>
      <c r="CD20" s="21">
        <v>336</v>
      </c>
      <c r="CE20" s="21">
        <v>133</v>
      </c>
      <c r="CF20" s="21">
        <v>203</v>
      </c>
      <c r="CG20" s="21">
        <v>80</v>
      </c>
      <c r="CH20" s="21">
        <v>85</v>
      </c>
      <c r="CI20" s="21">
        <v>40</v>
      </c>
      <c r="CJ20" s="21">
        <v>89</v>
      </c>
      <c r="CK20" s="21">
        <v>33</v>
      </c>
      <c r="CL20" s="21">
        <v>106</v>
      </c>
      <c r="CM20" s="21" t="s">
        <v>92</v>
      </c>
      <c r="CN20" s="21">
        <v>114</v>
      </c>
      <c r="CO20" s="21">
        <v>32</v>
      </c>
      <c r="CP20" s="21">
        <v>120</v>
      </c>
      <c r="CQ20" s="21">
        <v>41</v>
      </c>
      <c r="CR20" s="21">
        <v>102</v>
      </c>
      <c r="CS20" s="21">
        <v>30</v>
      </c>
      <c r="CT20" s="21">
        <v>144</v>
      </c>
      <c r="CU20" s="21">
        <v>45</v>
      </c>
      <c r="CV20" s="20">
        <v>71</v>
      </c>
      <c r="CW20" s="21">
        <v>24</v>
      </c>
      <c r="CX20" s="21">
        <v>528</v>
      </c>
      <c r="CY20" s="22">
        <v>82</v>
      </c>
      <c r="CZ20" s="20">
        <v>47</v>
      </c>
      <c r="DA20" s="21">
        <v>17</v>
      </c>
      <c r="DB20" s="21">
        <v>411</v>
      </c>
      <c r="DC20" s="22">
        <v>82</v>
      </c>
      <c r="DD20" s="20">
        <v>53</v>
      </c>
      <c r="DE20" s="21">
        <v>17</v>
      </c>
      <c r="DF20" s="21">
        <v>372</v>
      </c>
      <c r="DG20" s="21">
        <v>76</v>
      </c>
      <c r="DH20" s="20">
        <v>54</v>
      </c>
      <c r="DI20" s="21">
        <v>24</v>
      </c>
      <c r="DJ20" s="21">
        <v>328</v>
      </c>
      <c r="DK20" s="22">
        <v>79</v>
      </c>
      <c r="DL20" s="21">
        <v>58</v>
      </c>
      <c r="DM20" s="21">
        <v>24</v>
      </c>
      <c r="DN20" s="21">
        <v>286</v>
      </c>
      <c r="DO20" s="21">
        <v>80</v>
      </c>
      <c r="DP20" s="20">
        <v>67</v>
      </c>
      <c r="DQ20" s="21">
        <v>16</v>
      </c>
      <c r="DR20" s="21">
        <v>358</v>
      </c>
      <c r="DS20" s="22">
        <v>77</v>
      </c>
      <c r="DT20" s="21">
        <v>94</v>
      </c>
      <c r="DU20" s="21">
        <v>22</v>
      </c>
      <c r="DV20" s="21">
        <v>425</v>
      </c>
      <c r="DW20" s="22">
        <v>120</v>
      </c>
      <c r="DX20" s="20">
        <v>135</v>
      </c>
      <c r="DY20" s="21">
        <v>33</v>
      </c>
      <c r="DZ20" s="21">
        <v>401</v>
      </c>
      <c r="EA20" s="22">
        <v>122</v>
      </c>
      <c r="EB20" s="21">
        <v>172</v>
      </c>
      <c r="EC20" s="21">
        <v>35</v>
      </c>
      <c r="ED20" s="21">
        <v>445</v>
      </c>
      <c r="EE20" s="22">
        <v>154</v>
      </c>
      <c r="EF20" s="21">
        <v>171</v>
      </c>
      <c r="EG20" s="21">
        <v>31</v>
      </c>
      <c r="EH20" s="21">
        <v>461</v>
      </c>
      <c r="EI20" s="22">
        <v>168</v>
      </c>
    </row>
    <row r="21" spans="2:139" s="50" customFormat="1" ht="12.75">
      <c r="B21" s="34"/>
      <c r="C21" s="57" t="s">
        <v>43</v>
      </c>
      <c r="D21" s="20" t="s">
        <v>92</v>
      </c>
      <c r="E21" s="21" t="s">
        <v>92</v>
      </c>
      <c r="F21" s="21" t="s">
        <v>92</v>
      </c>
      <c r="G21" s="21" t="s">
        <v>92</v>
      </c>
      <c r="H21" s="21" t="s">
        <v>92</v>
      </c>
      <c r="I21" s="21" t="s">
        <v>92</v>
      </c>
      <c r="J21" s="21" t="s">
        <v>92</v>
      </c>
      <c r="K21" s="21" t="s">
        <v>92</v>
      </c>
      <c r="L21" s="21" t="s">
        <v>92</v>
      </c>
      <c r="M21" s="21" t="s">
        <v>92</v>
      </c>
      <c r="N21" s="21" t="s">
        <v>92</v>
      </c>
      <c r="O21" s="21" t="s">
        <v>92</v>
      </c>
      <c r="P21" s="21" t="s">
        <v>92</v>
      </c>
      <c r="Q21" s="21" t="s">
        <v>92</v>
      </c>
      <c r="R21" s="21" t="s">
        <v>92</v>
      </c>
      <c r="S21" s="21" t="s">
        <v>92</v>
      </c>
      <c r="T21" s="21" t="s">
        <v>92</v>
      </c>
      <c r="U21" s="21" t="s">
        <v>92</v>
      </c>
      <c r="V21" s="21" t="s">
        <v>92</v>
      </c>
      <c r="W21" s="21" t="s">
        <v>92</v>
      </c>
      <c r="X21" s="21" t="s">
        <v>92</v>
      </c>
      <c r="Y21" s="21" t="s">
        <v>92</v>
      </c>
      <c r="Z21" s="21" t="s">
        <v>92</v>
      </c>
      <c r="AA21" s="21" t="s">
        <v>92</v>
      </c>
      <c r="AB21" s="21" t="s">
        <v>92</v>
      </c>
      <c r="AC21" s="21" t="s">
        <v>92</v>
      </c>
      <c r="AD21" s="21" t="s">
        <v>92</v>
      </c>
      <c r="AE21" s="21" t="s">
        <v>92</v>
      </c>
      <c r="AF21" s="21" t="s">
        <v>92</v>
      </c>
      <c r="AG21" s="21" t="s">
        <v>92</v>
      </c>
      <c r="AH21" s="21" t="s">
        <v>92</v>
      </c>
      <c r="AI21" s="21" t="s">
        <v>92</v>
      </c>
      <c r="AJ21" s="21" t="s">
        <v>92</v>
      </c>
      <c r="AK21" s="21" t="s">
        <v>92</v>
      </c>
      <c r="AL21" s="21" t="s">
        <v>92</v>
      </c>
      <c r="AM21" s="21" t="s">
        <v>92</v>
      </c>
      <c r="AN21" s="21" t="s">
        <v>92</v>
      </c>
      <c r="AO21" s="21" t="s">
        <v>92</v>
      </c>
      <c r="AP21" s="21" t="s">
        <v>92</v>
      </c>
      <c r="AQ21" s="21" t="s">
        <v>92</v>
      </c>
      <c r="AR21" s="21" t="s">
        <v>92</v>
      </c>
      <c r="AS21" s="21" t="s">
        <v>92</v>
      </c>
      <c r="AT21" s="21" t="s">
        <v>92</v>
      </c>
      <c r="AU21" s="21" t="s">
        <v>92</v>
      </c>
      <c r="AV21" s="21" t="s">
        <v>92</v>
      </c>
      <c r="AW21" s="21" t="s">
        <v>92</v>
      </c>
      <c r="AX21" s="21" t="s">
        <v>92</v>
      </c>
      <c r="AY21" s="21" t="s">
        <v>92</v>
      </c>
      <c r="AZ21" s="21" t="s">
        <v>92</v>
      </c>
      <c r="BA21" s="21" t="s">
        <v>92</v>
      </c>
      <c r="BB21" s="21" t="s">
        <v>92</v>
      </c>
      <c r="BC21" s="21" t="s">
        <v>92</v>
      </c>
      <c r="BD21" s="21" t="s">
        <v>92</v>
      </c>
      <c r="BE21" s="21" t="s">
        <v>92</v>
      </c>
      <c r="BF21" s="21" t="s">
        <v>92</v>
      </c>
      <c r="BG21" s="21" t="s">
        <v>92</v>
      </c>
      <c r="BH21" s="21" t="s">
        <v>92</v>
      </c>
      <c r="BI21" s="21" t="s">
        <v>92</v>
      </c>
      <c r="BJ21" s="21" t="s">
        <v>92</v>
      </c>
      <c r="BK21" s="21" t="s">
        <v>92</v>
      </c>
      <c r="BL21" s="21" t="s">
        <v>92</v>
      </c>
      <c r="BM21" s="21" t="s">
        <v>92</v>
      </c>
      <c r="BN21" s="21" t="s">
        <v>92</v>
      </c>
      <c r="BO21" s="21" t="s">
        <v>92</v>
      </c>
      <c r="BP21" s="21" t="s">
        <v>92</v>
      </c>
      <c r="BQ21" s="21" t="s">
        <v>92</v>
      </c>
      <c r="BR21" s="21" t="s">
        <v>92</v>
      </c>
      <c r="BS21" s="21" t="s">
        <v>92</v>
      </c>
      <c r="BT21" s="21" t="s">
        <v>92</v>
      </c>
      <c r="BU21" s="21" t="s">
        <v>92</v>
      </c>
      <c r="BV21" s="21"/>
      <c r="BW21" s="21"/>
      <c r="BX21" s="21" t="s">
        <v>92</v>
      </c>
      <c r="BY21" s="21" t="s">
        <v>92</v>
      </c>
      <c r="BZ21" s="21" t="s">
        <v>92</v>
      </c>
      <c r="CA21" s="21" t="s">
        <v>92</v>
      </c>
      <c r="CB21" s="21" t="s">
        <v>92</v>
      </c>
      <c r="CC21" s="21" t="s">
        <v>92</v>
      </c>
      <c r="CD21" s="21" t="s">
        <v>92</v>
      </c>
      <c r="CE21" s="21" t="s">
        <v>92</v>
      </c>
      <c r="CF21" s="21" t="s">
        <v>92</v>
      </c>
      <c r="CG21" s="21" t="s">
        <v>92</v>
      </c>
      <c r="CH21" s="21" t="s">
        <v>92</v>
      </c>
      <c r="CI21" s="21" t="s">
        <v>92</v>
      </c>
      <c r="CJ21" s="21" t="s">
        <v>92</v>
      </c>
      <c r="CK21" s="21" t="s">
        <v>92</v>
      </c>
      <c r="CL21" s="21" t="s">
        <v>92</v>
      </c>
      <c r="CM21" s="21" t="s">
        <v>92</v>
      </c>
      <c r="CN21" s="21">
        <v>36</v>
      </c>
      <c r="CO21" s="21">
        <v>11</v>
      </c>
      <c r="CP21" s="21">
        <v>37</v>
      </c>
      <c r="CQ21" s="21">
        <v>16</v>
      </c>
      <c r="CR21" s="21">
        <v>35</v>
      </c>
      <c r="CS21" s="21">
        <v>7</v>
      </c>
      <c r="CT21" s="21">
        <v>26</v>
      </c>
      <c r="CU21" s="21">
        <v>10</v>
      </c>
      <c r="CV21" s="20">
        <v>13</v>
      </c>
      <c r="CW21" s="21">
        <v>7</v>
      </c>
      <c r="CX21" s="21">
        <v>336</v>
      </c>
      <c r="CY21" s="22">
        <v>159</v>
      </c>
      <c r="CZ21" s="20">
        <v>5</v>
      </c>
      <c r="DA21" s="21">
        <v>2</v>
      </c>
      <c r="DB21" s="21">
        <v>417</v>
      </c>
      <c r="DC21" s="22">
        <v>202</v>
      </c>
      <c r="DD21" s="20">
        <v>4</v>
      </c>
      <c r="DE21" s="21">
        <v>1</v>
      </c>
      <c r="DF21" s="21">
        <v>428</v>
      </c>
      <c r="DG21" s="21">
        <v>218</v>
      </c>
      <c r="DH21" s="20">
        <v>11</v>
      </c>
      <c r="DI21" s="21">
        <v>3</v>
      </c>
      <c r="DJ21" s="21">
        <v>399</v>
      </c>
      <c r="DK21" s="22">
        <v>207</v>
      </c>
      <c r="DL21" s="21">
        <v>10</v>
      </c>
      <c r="DM21" s="21">
        <v>3</v>
      </c>
      <c r="DN21" s="21">
        <v>331</v>
      </c>
      <c r="DO21" s="21">
        <v>141</v>
      </c>
      <c r="DP21" s="20">
        <v>22</v>
      </c>
      <c r="DQ21" s="21">
        <v>11</v>
      </c>
      <c r="DR21" s="21">
        <v>278</v>
      </c>
      <c r="DS21" s="22">
        <v>121</v>
      </c>
      <c r="DT21" s="21">
        <v>16</v>
      </c>
      <c r="DU21" s="21">
        <v>6</v>
      </c>
      <c r="DV21" s="21">
        <v>249</v>
      </c>
      <c r="DW21" s="22">
        <v>94</v>
      </c>
      <c r="DX21" s="20">
        <v>6</v>
      </c>
      <c r="DY21" s="21">
        <v>4</v>
      </c>
      <c r="DZ21" s="21">
        <v>306</v>
      </c>
      <c r="EA21" s="22">
        <v>105</v>
      </c>
      <c r="EB21" s="21">
        <v>5</v>
      </c>
      <c r="EC21" s="21">
        <v>3</v>
      </c>
      <c r="ED21" s="21">
        <v>306</v>
      </c>
      <c r="EE21" s="22">
        <v>101</v>
      </c>
      <c r="EF21" s="21">
        <v>10</v>
      </c>
      <c r="EG21" s="21">
        <v>7</v>
      </c>
      <c r="EH21" s="21">
        <v>321</v>
      </c>
      <c r="EI21" s="22">
        <v>110</v>
      </c>
    </row>
    <row r="22" spans="2:139" s="50" customFormat="1" ht="12.75">
      <c r="B22" s="34"/>
      <c r="C22" s="57" t="s">
        <v>44</v>
      </c>
      <c r="D22" s="20" t="s">
        <v>92</v>
      </c>
      <c r="E22" s="21" t="s">
        <v>92</v>
      </c>
      <c r="F22" s="21" t="s">
        <v>92</v>
      </c>
      <c r="G22" s="21" t="s">
        <v>92</v>
      </c>
      <c r="H22" s="21" t="s">
        <v>92</v>
      </c>
      <c r="I22" s="21" t="s">
        <v>92</v>
      </c>
      <c r="J22" s="21" t="s">
        <v>92</v>
      </c>
      <c r="K22" s="21" t="s">
        <v>92</v>
      </c>
      <c r="L22" s="21" t="s">
        <v>92</v>
      </c>
      <c r="M22" s="21" t="s">
        <v>92</v>
      </c>
      <c r="N22" s="21" t="s">
        <v>92</v>
      </c>
      <c r="O22" s="21" t="s">
        <v>92</v>
      </c>
      <c r="P22" s="21" t="s">
        <v>92</v>
      </c>
      <c r="Q22" s="21" t="s">
        <v>92</v>
      </c>
      <c r="R22" s="21" t="s">
        <v>92</v>
      </c>
      <c r="S22" s="21" t="s">
        <v>92</v>
      </c>
      <c r="T22" s="21" t="s">
        <v>92</v>
      </c>
      <c r="U22" s="21" t="s">
        <v>92</v>
      </c>
      <c r="V22" s="21" t="s">
        <v>92</v>
      </c>
      <c r="W22" s="21" t="s">
        <v>92</v>
      </c>
      <c r="X22" s="21" t="s">
        <v>92</v>
      </c>
      <c r="Y22" s="21" t="s">
        <v>92</v>
      </c>
      <c r="Z22" s="21" t="s">
        <v>92</v>
      </c>
      <c r="AA22" s="21" t="s">
        <v>92</v>
      </c>
      <c r="AB22" s="21" t="s">
        <v>92</v>
      </c>
      <c r="AC22" s="21" t="s">
        <v>92</v>
      </c>
      <c r="AD22" s="21" t="s">
        <v>92</v>
      </c>
      <c r="AE22" s="21" t="s">
        <v>92</v>
      </c>
      <c r="AF22" s="21" t="s">
        <v>92</v>
      </c>
      <c r="AG22" s="21" t="s">
        <v>92</v>
      </c>
      <c r="AH22" s="21" t="s">
        <v>92</v>
      </c>
      <c r="AI22" s="21" t="s">
        <v>92</v>
      </c>
      <c r="AJ22" s="21" t="s">
        <v>92</v>
      </c>
      <c r="AK22" s="21" t="s">
        <v>92</v>
      </c>
      <c r="AL22" s="21" t="s">
        <v>92</v>
      </c>
      <c r="AM22" s="21" t="s">
        <v>92</v>
      </c>
      <c r="AN22" s="21" t="s">
        <v>92</v>
      </c>
      <c r="AO22" s="21" t="s">
        <v>92</v>
      </c>
      <c r="AP22" s="21" t="s">
        <v>92</v>
      </c>
      <c r="AQ22" s="21" t="s">
        <v>92</v>
      </c>
      <c r="AR22" s="21" t="s">
        <v>92</v>
      </c>
      <c r="AS22" s="21" t="s">
        <v>92</v>
      </c>
      <c r="AT22" s="21" t="s">
        <v>92</v>
      </c>
      <c r="AU22" s="21" t="s">
        <v>92</v>
      </c>
      <c r="AV22" s="21" t="s">
        <v>92</v>
      </c>
      <c r="AW22" s="21" t="s">
        <v>92</v>
      </c>
      <c r="AX22" s="21" t="s">
        <v>92</v>
      </c>
      <c r="AY22" s="21" t="s">
        <v>92</v>
      </c>
      <c r="AZ22" s="21" t="s">
        <v>92</v>
      </c>
      <c r="BA22" s="21" t="s">
        <v>92</v>
      </c>
      <c r="BB22" s="21" t="s">
        <v>92</v>
      </c>
      <c r="BC22" s="21" t="s">
        <v>92</v>
      </c>
      <c r="BD22" s="21" t="s">
        <v>92</v>
      </c>
      <c r="BE22" s="21" t="s">
        <v>92</v>
      </c>
      <c r="BF22" s="21" t="s">
        <v>92</v>
      </c>
      <c r="BG22" s="21" t="s">
        <v>92</v>
      </c>
      <c r="BH22" s="21" t="s">
        <v>92</v>
      </c>
      <c r="BI22" s="21" t="s">
        <v>92</v>
      </c>
      <c r="BJ22" s="21" t="s">
        <v>92</v>
      </c>
      <c r="BK22" s="21" t="s">
        <v>92</v>
      </c>
      <c r="BL22" s="21" t="s">
        <v>92</v>
      </c>
      <c r="BM22" s="21" t="s">
        <v>92</v>
      </c>
      <c r="BN22" s="21" t="s">
        <v>92</v>
      </c>
      <c r="BO22" s="21" t="s">
        <v>92</v>
      </c>
      <c r="BP22" s="21" t="s">
        <v>92</v>
      </c>
      <c r="BQ22" s="21" t="s">
        <v>92</v>
      </c>
      <c r="BR22" s="21" t="s">
        <v>92</v>
      </c>
      <c r="BS22" s="21" t="s">
        <v>92</v>
      </c>
      <c r="BT22" s="21" t="s">
        <v>92</v>
      </c>
      <c r="BU22" s="21" t="s">
        <v>92</v>
      </c>
      <c r="BV22" s="21" t="s">
        <v>89</v>
      </c>
      <c r="BW22" s="21"/>
      <c r="BX22" s="21" t="s">
        <v>92</v>
      </c>
      <c r="BY22" s="21" t="s">
        <v>92</v>
      </c>
      <c r="BZ22" s="21" t="s">
        <v>92</v>
      </c>
      <c r="CA22" s="21" t="s">
        <v>92</v>
      </c>
      <c r="CB22" s="21" t="s">
        <v>92</v>
      </c>
      <c r="CC22" s="21" t="s">
        <v>92</v>
      </c>
      <c r="CD22" s="21" t="s">
        <v>92</v>
      </c>
      <c r="CE22" s="21" t="s">
        <v>92</v>
      </c>
      <c r="CF22" s="21" t="s">
        <v>92</v>
      </c>
      <c r="CG22" s="21" t="s">
        <v>92</v>
      </c>
      <c r="CH22" s="21" t="s">
        <v>92</v>
      </c>
      <c r="CI22" s="21" t="s">
        <v>92</v>
      </c>
      <c r="CJ22" s="21" t="s">
        <v>92</v>
      </c>
      <c r="CK22" s="21" t="s">
        <v>92</v>
      </c>
      <c r="CL22" s="21" t="s">
        <v>92</v>
      </c>
      <c r="CM22" s="21" t="s">
        <v>92</v>
      </c>
      <c r="CN22" s="21">
        <v>136</v>
      </c>
      <c r="CO22" s="21">
        <v>42</v>
      </c>
      <c r="CP22" s="21">
        <v>132</v>
      </c>
      <c r="CQ22" s="21">
        <v>38</v>
      </c>
      <c r="CR22" s="21">
        <v>144</v>
      </c>
      <c r="CS22" s="21">
        <v>54</v>
      </c>
      <c r="CT22" s="21">
        <v>151</v>
      </c>
      <c r="CU22" s="21">
        <v>44</v>
      </c>
      <c r="CV22" s="20">
        <v>75</v>
      </c>
      <c r="CW22" s="21">
        <v>22</v>
      </c>
      <c r="CX22" s="21">
        <v>1053</v>
      </c>
      <c r="CY22" s="22">
        <v>358</v>
      </c>
      <c r="CZ22" s="20">
        <v>61</v>
      </c>
      <c r="DA22" s="21">
        <v>27</v>
      </c>
      <c r="DB22" s="21">
        <v>1220</v>
      </c>
      <c r="DC22" s="22">
        <v>443</v>
      </c>
      <c r="DD22" s="20">
        <v>65</v>
      </c>
      <c r="DE22" s="21">
        <v>32</v>
      </c>
      <c r="DF22" s="21">
        <v>1461</v>
      </c>
      <c r="DG22" s="21">
        <v>532</v>
      </c>
      <c r="DH22" s="20">
        <v>94</v>
      </c>
      <c r="DI22" s="21">
        <v>51</v>
      </c>
      <c r="DJ22" s="21">
        <v>1621</v>
      </c>
      <c r="DK22" s="22">
        <v>622</v>
      </c>
      <c r="DL22" s="21">
        <v>133</v>
      </c>
      <c r="DM22" s="21">
        <v>72</v>
      </c>
      <c r="DN22" s="21">
        <v>1638</v>
      </c>
      <c r="DO22" s="21">
        <v>709</v>
      </c>
      <c r="DP22" s="20">
        <v>185</v>
      </c>
      <c r="DQ22" s="21">
        <v>99</v>
      </c>
      <c r="DR22" s="21">
        <v>1636</v>
      </c>
      <c r="DS22" s="22">
        <v>699</v>
      </c>
      <c r="DT22" s="21">
        <v>216</v>
      </c>
      <c r="DU22" s="21">
        <v>118</v>
      </c>
      <c r="DV22" s="21">
        <v>2238</v>
      </c>
      <c r="DW22" s="22">
        <v>980</v>
      </c>
      <c r="DX22" s="20">
        <v>201</v>
      </c>
      <c r="DY22" s="21">
        <v>111</v>
      </c>
      <c r="DZ22" s="21">
        <v>2109</v>
      </c>
      <c r="EA22" s="22">
        <v>918</v>
      </c>
      <c r="EB22" s="21">
        <v>184</v>
      </c>
      <c r="EC22" s="21">
        <v>81</v>
      </c>
      <c r="ED22" s="21">
        <v>2245</v>
      </c>
      <c r="EE22" s="22">
        <v>964</v>
      </c>
      <c r="EF22" s="21">
        <v>205</v>
      </c>
      <c r="EG22" s="21">
        <v>99</v>
      </c>
      <c r="EH22" s="21">
        <v>2455</v>
      </c>
      <c r="EI22" s="22">
        <v>1041</v>
      </c>
    </row>
    <row r="23" spans="2:139" s="50" customFormat="1" ht="12.75">
      <c r="B23" s="34"/>
      <c r="C23" s="57" t="s">
        <v>45</v>
      </c>
      <c r="D23" s="20" t="s">
        <v>92</v>
      </c>
      <c r="E23" s="21" t="s">
        <v>92</v>
      </c>
      <c r="F23" s="21" t="s">
        <v>92</v>
      </c>
      <c r="G23" s="21" t="s">
        <v>92</v>
      </c>
      <c r="H23" s="21" t="s">
        <v>92</v>
      </c>
      <c r="I23" s="21" t="s">
        <v>92</v>
      </c>
      <c r="J23" s="21" t="s">
        <v>92</v>
      </c>
      <c r="K23" s="21" t="s">
        <v>92</v>
      </c>
      <c r="L23" s="21" t="s">
        <v>92</v>
      </c>
      <c r="M23" s="21" t="s">
        <v>92</v>
      </c>
      <c r="N23" s="21" t="s">
        <v>92</v>
      </c>
      <c r="O23" s="21" t="s">
        <v>92</v>
      </c>
      <c r="P23" s="21" t="s">
        <v>92</v>
      </c>
      <c r="Q23" s="21" t="s">
        <v>92</v>
      </c>
      <c r="R23" s="21" t="s">
        <v>92</v>
      </c>
      <c r="S23" s="21" t="s">
        <v>92</v>
      </c>
      <c r="T23" s="21" t="s">
        <v>92</v>
      </c>
      <c r="U23" s="21" t="s">
        <v>92</v>
      </c>
      <c r="V23" s="21" t="s">
        <v>92</v>
      </c>
      <c r="W23" s="21" t="s">
        <v>92</v>
      </c>
      <c r="X23" s="21" t="s">
        <v>92</v>
      </c>
      <c r="Y23" s="21" t="s">
        <v>92</v>
      </c>
      <c r="Z23" s="21" t="s">
        <v>92</v>
      </c>
      <c r="AA23" s="21" t="s">
        <v>92</v>
      </c>
      <c r="AB23" s="21" t="s">
        <v>92</v>
      </c>
      <c r="AC23" s="21" t="s">
        <v>92</v>
      </c>
      <c r="AD23" s="21" t="s">
        <v>92</v>
      </c>
      <c r="AE23" s="21" t="s">
        <v>92</v>
      </c>
      <c r="AF23" s="21" t="s">
        <v>92</v>
      </c>
      <c r="AG23" s="21" t="s">
        <v>92</v>
      </c>
      <c r="AH23" s="21" t="s">
        <v>92</v>
      </c>
      <c r="AI23" s="21" t="s">
        <v>92</v>
      </c>
      <c r="AJ23" s="21" t="s">
        <v>92</v>
      </c>
      <c r="AK23" s="21" t="s">
        <v>92</v>
      </c>
      <c r="AL23" s="21" t="s">
        <v>92</v>
      </c>
      <c r="AM23" s="21" t="s">
        <v>92</v>
      </c>
      <c r="AN23" s="21" t="s">
        <v>92</v>
      </c>
      <c r="AO23" s="21" t="s">
        <v>92</v>
      </c>
      <c r="AP23" s="21" t="s">
        <v>92</v>
      </c>
      <c r="AQ23" s="21" t="s">
        <v>92</v>
      </c>
      <c r="AR23" s="21" t="s">
        <v>92</v>
      </c>
      <c r="AS23" s="21" t="s">
        <v>92</v>
      </c>
      <c r="AT23" s="21" t="s">
        <v>92</v>
      </c>
      <c r="AU23" s="21" t="s">
        <v>92</v>
      </c>
      <c r="AV23" s="21" t="s">
        <v>92</v>
      </c>
      <c r="AW23" s="21" t="s">
        <v>92</v>
      </c>
      <c r="AX23" s="21" t="s">
        <v>92</v>
      </c>
      <c r="AY23" s="21" t="s">
        <v>92</v>
      </c>
      <c r="AZ23" s="21" t="s">
        <v>92</v>
      </c>
      <c r="BA23" s="21" t="s">
        <v>92</v>
      </c>
      <c r="BB23" s="21" t="s">
        <v>92</v>
      </c>
      <c r="BC23" s="21" t="s">
        <v>92</v>
      </c>
      <c r="BD23" s="21" t="s">
        <v>92</v>
      </c>
      <c r="BE23" s="21" t="s">
        <v>92</v>
      </c>
      <c r="BF23" s="21" t="s">
        <v>92</v>
      </c>
      <c r="BG23" s="21" t="s">
        <v>92</v>
      </c>
      <c r="BH23" s="21" t="s">
        <v>92</v>
      </c>
      <c r="BI23" s="21" t="s">
        <v>92</v>
      </c>
      <c r="BJ23" s="21" t="s">
        <v>92</v>
      </c>
      <c r="BK23" s="21" t="s">
        <v>92</v>
      </c>
      <c r="BL23" s="21" t="s">
        <v>92</v>
      </c>
      <c r="BM23" s="21" t="s">
        <v>92</v>
      </c>
      <c r="BN23" s="21" t="s">
        <v>92</v>
      </c>
      <c r="BO23" s="21" t="s">
        <v>92</v>
      </c>
      <c r="BP23" s="21" t="s">
        <v>92</v>
      </c>
      <c r="BQ23" s="21" t="s">
        <v>92</v>
      </c>
      <c r="BR23" s="21" t="s">
        <v>92</v>
      </c>
      <c r="BS23" s="21" t="s">
        <v>92</v>
      </c>
      <c r="BT23" s="21" t="s">
        <v>92</v>
      </c>
      <c r="BU23" s="21" t="s">
        <v>92</v>
      </c>
      <c r="BV23" s="21" t="s">
        <v>4</v>
      </c>
      <c r="BW23" s="21"/>
      <c r="BX23" s="21" t="s">
        <v>92</v>
      </c>
      <c r="BY23" s="21" t="s">
        <v>92</v>
      </c>
      <c r="BZ23" s="21" t="s">
        <v>92</v>
      </c>
      <c r="CA23" s="21" t="s">
        <v>92</v>
      </c>
      <c r="CB23" s="21" t="s">
        <v>92</v>
      </c>
      <c r="CC23" s="21" t="s">
        <v>92</v>
      </c>
      <c r="CD23" s="21">
        <v>738</v>
      </c>
      <c r="CE23" s="21">
        <v>307</v>
      </c>
      <c r="CF23" s="21">
        <v>584</v>
      </c>
      <c r="CG23" s="21">
        <v>250</v>
      </c>
      <c r="CH23" s="21">
        <v>510</v>
      </c>
      <c r="CI23" s="21">
        <v>239</v>
      </c>
      <c r="CJ23" s="21">
        <v>442</v>
      </c>
      <c r="CK23" s="21">
        <v>187</v>
      </c>
      <c r="CL23" s="21">
        <v>846</v>
      </c>
      <c r="CM23" s="21" t="s">
        <v>92</v>
      </c>
      <c r="CN23" s="21">
        <v>1054</v>
      </c>
      <c r="CO23" s="21">
        <v>476</v>
      </c>
      <c r="CP23" s="21">
        <v>655</v>
      </c>
      <c r="CQ23" s="21">
        <v>310</v>
      </c>
      <c r="CR23" s="21">
        <v>424</v>
      </c>
      <c r="CS23" s="21">
        <v>201</v>
      </c>
      <c r="CT23" s="21">
        <v>348</v>
      </c>
      <c r="CU23" s="21">
        <v>166</v>
      </c>
      <c r="CV23" s="20">
        <v>133</v>
      </c>
      <c r="CW23" s="21">
        <v>65</v>
      </c>
      <c r="CX23" s="21">
        <v>2341</v>
      </c>
      <c r="CY23" s="22">
        <v>1059</v>
      </c>
      <c r="CZ23" s="20">
        <v>89</v>
      </c>
      <c r="DA23" s="21">
        <v>40</v>
      </c>
      <c r="DB23" s="21">
        <v>3094</v>
      </c>
      <c r="DC23" s="22">
        <v>1458</v>
      </c>
      <c r="DD23" s="20">
        <v>101</v>
      </c>
      <c r="DE23" s="21">
        <v>50</v>
      </c>
      <c r="DF23" s="21">
        <v>3133</v>
      </c>
      <c r="DG23" s="21">
        <v>1510</v>
      </c>
      <c r="DH23" s="20">
        <v>120</v>
      </c>
      <c r="DI23" s="21">
        <v>59</v>
      </c>
      <c r="DJ23" s="21">
        <v>2882</v>
      </c>
      <c r="DK23" s="22">
        <v>1439</v>
      </c>
      <c r="DL23" s="21">
        <v>150</v>
      </c>
      <c r="DM23" s="21">
        <v>80</v>
      </c>
      <c r="DN23" s="21">
        <v>2620</v>
      </c>
      <c r="DO23" s="21">
        <v>1365</v>
      </c>
      <c r="DP23" s="20">
        <v>165</v>
      </c>
      <c r="DQ23" s="21">
        <v>90</v>
      </c>
      <c r="DR23" s="21">
        <v>2396</v>
      </c>
      <c r="DS23" s="22">
        <v>1272</v>
      </c>
      <c r="DT23" s="21">
        <v>191</v>
      </c>
      <c r="DU23" s="21">
        <v>113</v>
      </c>
      <c r="DV23" s="21">
        <v>2129</v>
      </c>
      <c r="DW23" s="22">
        <v>1162</v>
      </c>
      <c r="DX23" s="20">
        <v>179</v>
      </c>
      <c r="DY23" s="21">
        <v>105</v>
      </c>
      <c r="DZ23" s="21">
        <v>1827</v>
      </c>
      <c r="EA23" s="22">
        <v>960</v>
      </c>
      <c r="EB23" s="21">
        <v>138</v>
      </c>
      <c r="EC23" s="21">
        <v>74</v>
      </c>
      <c r="ED23" s="21">
        <v>1808</v>
      </c>
      <c r="EE23" s="22">
        <v>922</v>
      </c>
      <c r="EF23" s="21">
        <v>93</v>
      </c>
      <c r="EG23" s="21">
        <v>44</v>
      </c>
      <c r="EH23" s="21">
        <v>1936</v>
      </c>
      <c r="EI23" s="22">
        <v>992</v>
      </c>
    </row>
    <row r="24" spans="2:139" s="50" customFormat="1" ht="12.75">
      <c r="B24" s="34"/>
      <c r="C24" s="57" t="s">
        <v>46</v>
      </c>
      <c r="D24" s="20" t="s">
        <v>92</v>
      </c>
      <c r="E24" s="21" t="s">
        <v>92</v>
      </c>
      <c r="F24" s="21" t="s">
        <v>92</v>
      </c>
      <c r="G24" s="21" t="s">
        <v>92</v>
      </c>
      <c r="H24" s="21" t="s">
        <v>92</v>
      </c>
      <c r="I24" s="21" t="s">
        <v>92</v>
      </c>
      <c r="J24" s="21" t="s">
        <v>92</v>
      </c>
      <c r="K24" s="21" t="s">
        <v>92</v>
      </c>
      <c r="L24" s="21" t="s">
        <v>92</v>
      </c>
      <c r="M24" s="21" t="s">
        <v>92</v>
      </c>
      <c r="N24" s="21" t="s">
        <v>92</v>
      </c>
      <c r="O24" s="21" t="s">
        <v>92</v>
      </c>
      <c r="P24" s="21" t="s">
        <v>92</v>
      </c>
      <c r="Q24" s="21" t="s">
        <v>92</v>
      </c>
      <c r="R24" s="21" t="s">
        <v>92</v>
      </c>
      <c r="S24" s="21" t="s">
        <v>92</v>
      </c>
      <c r="T24" s="21" t="s">
        <v>92</v>
      </c>
      <c r="U24" s="21" t="s">
        <v>92</v>
      </c>
      <c r="V24" s="21" t="s">
        <v>92</v>
      </c>
      <c r="W24" s="21" t="s">
        <v>92</v>
      </c>
      <c r="X24" s="21" t="s">
        <v>92</v>
      </c>
      <c r="Y24" s="21" t="s">
        <v>92</v>
      </c>
      <c r="Z24" s="21" t="s">
        <v>92</v>
      </c>
      <c r="AA24" s="21" t="s">
        <v>92</v>
      </c>
      <c r="AB24" s="21" t="s">
        <v>92</v>
      </c>
      <c r="AC24" s="21" t="s">
        <v>92</v>
      </c>
      <c r="AD24" s="21" t="s">
        <v>92</v>
      </c>
      <c r="AE24" s="21" t="s">
        <v>92</v>
      </c>
      <c r="AF24" s="21" t="s">
        <v>92</v>
      </c>
      <c r="AG24" s="21" t="s">
        <v>92</v>
      </c>
      <c r="AH24" s="21" t="s">
        <v>92</v>
      </c>
      <c r="AI24" s="21" t="s">
        <v>92</v>
      </c>
      <c r="AJ24" s="21" t="s">
        <v>92</v>
      </c>
      <c r="AK24" s="21" t="s">
        <v>92</v>
      </c>
      <c r="AL24" s="21" t="s">
        <v>92</v>
      </c>
      <c r="AM24" s="21" t="s">
        <v>92</v>
      </c>
      <c r="AN24" s="21" t="s">
        <v>92</v>
      </c>
      <c r="AO24" s="21" t="s">
        <v>92</v>
      </c>
      <c r="AP24" s="21" t="s">
        <v>92</v>
      </c>
      <c r="AQ24" s="21" t="s">
        <v>92</v>
      </c>
      <c r="AR24" s="21" t="s">
        <v>92</v>
      </c>
      <c r="AS24" s="21" t="s">
        <v>92</v>
      </c>
      <c r="AT24" s="21" t="s">
        <v>92</v>
      </c>
      <c r="AU24" s="21" t="s">
        <v>92</v>
      </c>
      <c r="AV24" s="21" t="s">
        <v>92</v>
      </c>
      <c r="AW24" s="21" t="s">
        <v>92</v>
      </c>
      <c r="AX24" s="21" t="s">
        <v>92</v>
      </c>
      <c r="AY24" s="21" t="s">
        <v>92</v>
      </c>
      <c r="AZ24" s="21" t="s">
        <v>92</v>
      </c>
      <c r="BA24" s="21" t="s">
        <v>92</v>
      </c>
      <c r="BB24" s="21" t="s">
        <v>92</v>
      </c>
      <c r="BC24" s="21" t="s">
        <v>92</v>
      </c>
      <c r="BD24" s="21" t="s">
        <v>92</v>
      </c>
      <c r="BE24" s="21" t="s">
        <v>92</v>
      </c>
      <c r="BF24" s="21" t="s">
        <v>92</v>
      </c>
      <c r="BG24" s="21" t="s">
        <v>92</v>
      </c>
      <c r="BH24" s="21" t="s">
        <v>92</v>
      </c>
      <c r="BI24" s="21" t="s">
        <v>92</v>
      </c>
      <c r="BJ24" s="21" t="s">
        <v>92</v>
      </c>
      <c r="BK24" s="21" t="s">
        <v>92</v>
      </c>
      <c r="BL24" s="21" t="s">
        <v>92</v>
      </c>
      <c r="BM24" s="21" t="s">
        <v>92</v>
      </c>
      <c r="BN24" s="21" t="s">
        <v>92</v>
      </c>
      <c r="BO24" s="21" t="s">
        <v>92</v>
      </c>
      <c r="BP24" s="21" t="s">
        <v>92</v>
      </c>
      <c r="BQ24" s="21" t="s">
        <v>92</v>
      </c>
      <c r="BR24" s="21" t="s">
        <v>92</v>
      </c>
      <c r="BS24" s="21" t="s">
        <v>92</v>
      </c>
      <c r="BT24" s="21" t="s">
        <v>92</v>
      </c>
      <c r="BU24" s="21" t="s">
        <v>92</v>
      </c>
      <c r="BV24" s="21"/>
      <c r="BW24" s="21"/>
      <c r="BX24" s="21" t="s">
        <v>92</v>
      </c>
      <c r="BY24" s="21" t="s">
        <v>92</v>
      </c>
      <c r="BZ24" s="21" t="s">
        <v>92</v>
      </c>
      <c r="CA24" s="21" t="s">
        <v>92</v>
      </c>
      <c r="CB24" s="21" t="s">
        <v>92</v>
      </c>
      <c r="CC24" s="21" t="s">
        <v>92</v>
      </c>
      <c r="CD24" s="21" t="s">
        <v>92</v>
      </c>
      <c r="CE24" s="21" t="s">
        <v>92</v>
      </c>
      <c r="CF24" s="21" t="s">
        <v>92</v>
      </c>
      <c r="CG24" s="21" t="s">
        <v>92</v>
      </c>
      <c r="CH24" s="21" t="s">
        <v>92</v>
      </c>
      <c r="CI24" s="21" t="s">
        <v>92</v>
      </c>
      <c r="CJ24" s="21" t="s">
        <v>92</v>
      </c>
      <c r="CK24" s="21" t="s">
        <v>92</v>
      </c>
      <c r="CL24" s="21" t="s">
        <v>92</v>
      </c>
      <c r="CM24" s="21" t="s">
        <v>92</v>
      </c>
      <c r="CN24" s="21">
        <v>44</v>
      </c>
      <c r="CO24" s="21">
        <v>7</v>
      </c>
      <c r="CP24" s="21">
        <v>38</v>
      </c>
      <c r="CQ24" s="21">
        <v>6</v>
      </c>
      <c r="CR24" s="21">
        <v>43</v>
      </c>
      <c r="CS24" s="21">
        <v>7</v>
      </c>
      <c r="CT24" s="21">
        <v>51</v>
      </c>
      <c r="CU24" s="21">
        <v>6</v>
      </c>
      <c r="CV24" s="20">
        <v>36</v>
      </c>
      <c r="CW24" s="21">
        <v>0</v>
      </c>
      <c r="CX24" s="21">
        <v>360</v>
      </c>
      <c r="CY24" s="22">
        <v>69</v>
      </c>
      <c r="CZ24" s="20">
        <v>46</v>
      </c>
      <c r="DA24" s="21">
        <v>1</v>
      </c>
      <c r="DB24" s="21">
        <v>522</v>
      </c>
      <c r="DC24" s="22">
        <v>108</v>
      </c>
      <c r="DD24" s="20">
        <v>47</v>
      </c>
      <c r="DE24" s="21">
        <v>2</v>
      </c>
      <c r="DF24" s="21">
        <v>622</v>
      </c>
      <c r="DG24" s="21">
        <v>123</v>
      </c>
      <c r="DH24" s="20">
        <v>35</v>
      </c>
      <c r="DI24" s="21">
        <v>3</v>
      </c>
      <c r="DJ24" s="21">
        <v>622</v>
      </c>
      <c r="DK24" s="22">
        <v>147</v>
      </c>
      <c r="DL24" s="21">
        <v>27</v>
      </c>
      <c r="DM24" s="21">
        <v>4</v>
      </c>
      <c r="DN24" s="21">
        <v>552</v>
      </c>
      <c r="DO24" s="21">
        <v>141</v>
      </c>
      <c r="DP24" s="20">
        <v>32</v>
      </c>
      <c r="DQ24" s="21">
        <v>6</v>
      </c>
      <c r="DR24" s="21">
        <v>369</v>
      </c>
      <c r="DS24" s="22">
        <v>124</v>
      </c>
      <c r="DT24" s="21">
        <v>26</v>
      </c>
      <c r="DU24" s="21">
        <v>4</v>
      </c>
      <c r="DV24" s="21">
        <v>281</v>
      </c>
      <c r="DW24" s="22">
        <v>117</v>
      </c>
      <c r="DX24" s="20">
        <v>32</v>
      </c>
      <c r="DY24" s="21">
        <v>6</v>
      </c>
      <c r="DZ24" s="21">
        <v>276</v>
      </c>
      <c r="EA24" s="22">
        <v>102</v>
      </c>
      <c r="EB24" s="21">
        <v>35</v>
      </c>
      <c r="EC24" s="21">
        <v>11</v>
      </c>
      <c r="ED24" s="21">
        <v>453</v>
      </c>
      <c r="EE24" s="22">
        <v>132</v>
      </c>
      <c r="EF24" s="21">
        <v>25</v>
      </c>
      <c r="EG24" s="21">
        <v>10</v>
      </c>
      <c r="EH24" s="21">
        <v>408</v>
      </c>
      <c r="EI24" s="22">
        <v>136</v>
      </c>
    </row>
    <row r="25" spans="2:139" s="50" customFormat="1" ht="12.75">
      <c r="B25" s="34"/>
      <c r="C25" s="57" t="s">
        <v>47</v>
      </c>
      <c r="D25" s="20" t="s">
        <v>92</v>
      </c>
      <c r="E25" s="21" t="s">
        <v>92</v>
      </c>
      <c r="F25" s="21" t="s">
        <v>92</v>
      </c>
      <c r="G25" s="21" t="s">
        <v>92</v>
      </c>
      <c r="H25" s="21" t="s">
        <v>92</v>
      </c>
      <c r="I25" s="21" t="s">
        <v>92</v>
      </c>
      <c r="J25" s="21" t="s">
        <v>92</v>
      </c>
      <c r="K25" s="21" t="s">
        <v>92</v>
      </c>
      <c r="L25" s="21" t="s">
        <v>92</v>
      </c>
      <c r="M25" s="21" t="s">
        <v>92</v>
      </c>
      <c r="N25" s="21" t="s">
        <v>92</v>
      </c>
      <c r="O25" s="21" t="s">
        <v>92</v>
      </c>
      <c r="P25" s="21" t="s">
        <v>92</v>
      </c>
      <c r="Q25" s="21" t="s">
        <v>92</v>
      </c>
      <c r="R25" s="21" t="s">
        <v>92</v>
      </c>
      <c r="S25" s="21" t="s">
        <v>92</v>
      </c>
      <c r="T25" s="21" t="s">
        <v>92</v>
      </c>
      <c r="U25" s="21" t="s">
        <v>92</v>
      </c>
      <c r="V25" s="21" t="s">
        <v>92</v>
      </c>
      <c r="W25" s="21" t="s">
        <v>92</v>
      </c>
      <c r="X25" s="21" t="s">
        <v>92</v>
      </c>
      <c r="Y25" s="21" t="s">
        <v>92</v>
      </c>
      <c r="Z25" s="21" t="s">
        <v>92</v>
      </c>
      <c r="AA25" s="21" t="s">
        <v>92</v>
      </c>
      <c r="AB25" s="21" t="s">
        <v>92</v>
      </c>
      <c r="AC25" s="21" t="s">
        <v>92</v>
      </c>
      <c r="AD25" s="21" t="s">
        <v>92</v>
      </c>
      <c r="AE25" s="21" t="s">
        <v>92</v>
      </c>
      <c r="AF25" s="21" t="s">
        <v>92</v>
      </c>
      <c r="AG25" s="21" t="s">
        <v>92</v>
      </c>
      <c r="AH25" s="21" t="s">
        <v>92</v>
      </c>
      <c r="AI25" s="21" t="s">
        <v>92</v>
      </c>
      <c r="AJ25" s="21" t="s">
        <v>92</v>
      </c>
      <c r="AK25" s="21" t="s">
        <v>92</v>
      </c>
      <c r="AL25" s="21" t="s">
        <v>92</v>
      </c>
      <c r="AM25" s="21" t="s">
        <v>92</v>
      </c>
      <c r="AN25" s="21" t="s">
        <v>92</v>
      </c>
      <c r="AO25" s="21" t="s">
        <v>92</v>
      </c>
      <c r="AP25" s="21" t="s">
        <v>92</v>
      </c>
      <c r="AQ25" s="21" t="s">
        <v>92</v>
      </c>
      <c r="AR25" s="21" t="s">
        <v>92</v>
      </c>
      <c r="AS25" s="21" t="s">
        <v>92</v>
      </c>
      <c r="AT25" s="21" t="s">
        <v>92</v>
      </c>
      <c r="AU25" s="21" t="s">
        <v>92</v>
      </c>
      <c r="AV25" s="21" t="s">
        <v>92</v>
      </c>
      <c r="AW25" s="21" t="s">
        <v>92</v>
      </c>
      <c r="AX25" s="21" t="s">
        <v>92</v>
      </c>
      <c r="AY25" s="21" t="s">
        <v>92</v>
      </c>
      <c r="AZ25" s="21" t="s">
        <v>92</v>
      </c>
      <c r="BA25" s="21" t="s">
        <v>92</v>
      </c>
      <c r="BB25" s="21" t="s">
        <v>92</v>
      </c>
      <c r="BC25" s="21" t="s">
        <v>92</v>
      </c>
      <c r="BD25" s="21" t="s">
        <v>92</v>
      </c>
      <c r="BE25" s="21" t="s">
        <v>92</v>
      </c>
      <c r="BF25" s="21" t="s">
        <v>92</v>
      </c>
      <c r="BG25" s="21" t="s">
        <v>92</v>
      </c>
      <c r="BH25" s="21" t="s">
        <v>92</v>
      </c>
      <c r="BI25" s="21" t="s">
        <v>92</v>
      </c>
      <c r="BJ25" s="21" t="s">
        <v>92</v>
      </c>
      <c r="BK25" s="21" t="s">
        <v>92</v>
      </c>
      <c r="BL25" s="21" t="s">
        <v>92</v>
      </c>
      <c r="BM25" s="21" t="s">
        <v>92</v>
      </c>
      <c r="BN25" s="21" t="s">
        <v>92</v>
      </c>
      <c r="BO25" s="21" t="s">
        <v>92</v>
      </c>
      <c r="BP25" s="21" t="s">
        <v>92</v>
      </c>
      <c r="BQ25" s="21" t="s">
        <v>92</v>
      </c>
      <c r="BR25" s="21" t="s">
        <v>92</v>
      </c>
      <c r="BS25" s="21" t="s">
        <v>92</v>
      </c>
      <c r="BT25" s="21" t="s">
        <v>92</v>
      </c>
      <c r="BU25" s="21" t="s">
        <v>92</v>
      </c>
      <c r="BV25" s="21" t="s">
        <v>3</v>
      </c>
      <c r="BW25" s="21"/>
      <c r="BX25" s="21" t="s">
        <v>92</v>
      </c>
      <c r="BY25" s="21" t="s">
        <v>92</v>
      </c>
      <c r="BZ25" s="21" t="s">
        <v>92</v>
      </c>
      <c r="CA25" s="21" t="s">
        <v>92</v>
      </c>
      <c r="CB25" s="21" t="s">
        <v>92</v>
      </c>
      <c r="CC25" s="21" t="s">
        <v>92</v>
      </c>
      <c r="CD25" s="21" t="s">
        <v>92</v>
      </c>
      <c r="CE25" s="21" t="s">
        <v>92</v>
      </c>
      <c r="CF25" s="21" t="s">
        <v>92</v>
      </c>
      <c r="CG25" s="21" t="s">
        <v>92</v>
      </c>
      <c r="CH25" s="21" t="s">
        <v>92</v>
      </c>
      <c r="CI25" s="21" t="s">
        <v>92</v>
      </c>
      <c r="CJ25" s="21" t="s">
        <v>92</v>
      </c>
      <c r="CK25" s="21" t="s">
        <v>92</v>
      </c>
      <c r="CL25" s="21" t="s">
        <v>92</v>
      </c>
      <c r="CM25" s="21" t="s">
        <v>92</v>
      </c>
      <c r="CN25" s="21">
        <v>50</v>
      </c>
      <c r="CO25" s="21">
        <v>5</v>
      </c>
      <c r="CP25" s="21">
        <v>47</v>
      </c>
      <c r="CQ25" s="21">
        <v>3</v>
      </c>
      <c r="CR25" s="21">
        <v>39</v>
      </c>
      <c r="CS25" s="21">
        <v>5</v>
      </c>
      <c r="CT25" s="21">
        <v>54</v>
      </c>
      <c r="CU25" s="21">
        <v>6</v>
      </c>
      <c r="CV25" s="20">
        <v>26</v>
      </c>
      <c r="CW25" s="21">
        <v>2</v>
      </c>
      <c r="CX25" s="21">
        <v>677</v>
      </c>
      <c r="CY25" s="22">
        <v>121</v>
      </c>
      <c r="CZ25" s="20">
        <v>13</v>
      </c>
      <c r="DA25" s="21">
        <v>1</v>
      </c>
      <c r="DB25" s="21">
        <v>648</v>
      </c>
      <c r="DC25" s="22">
        <v>163</v>
      </c>
      <c r="DD25" s="20">
        <v>9</v>
      </c>
      <c r="DE25" s="21">
        <v>1</v>
      </c>
      <c r="DF25" s="21">
        <v>805</v>
      </c>
      <c r="DG25" s="21">
        <v>234</v>
      </c>
      <c r="DH25" s="20">
        <v>7</v>
      </c>
      <c r="DI25" s="21">
        <v>1</v>
      </c>
      <c r="DJ25" s="21">
        <v>882</v>
      </c>
      <c r="DK25" s="22">
        <v>257</v>
      </c>
      <c r="DL25" s="21">
        <v>5</v>
      </c>
      <c r="DM25" s="21">
        <v>1</v>
      </c>
      <c r="DN25" s="21">
        <v>939</v>
      </c>
      <c r="DO25" s="21">
        <v>298</v>
      </c>
      <c r="DP25" s="20">
        <v>8</v>
      </c>
      <c r="DQ25" s="21">
        <v>4</v>
      </c>
      <c r="DR25" s="21">
        <v>771</v>
      </c>
      <c r="DS25" s="22">
        <v>258</v>
      </c>
      <c r="DT25" s="21">
        <v>19</v>
      </c>
      <c r="DU25" s="21">
        <v>3</v>
      </c>
      <c r="DV25" s="21">
        <v>659</v>
      </c>
      <c r="DW25" s="22">
        <v>247</v>
      </c>
      <c r="DX25" s="20">
        <v>20</v>
      </c>
      <c r="DY25" s="21">
        <v>4</v>
      </c>
      <c r="DZ25" s="21">
        <v>1411</v>
      </c>
      <c r="EA25" s="22">
        <v>444</v>
      </c>
      <c r="EB25" s="21">
        <v>29</v>
      </c>
      <c r="EC25" s="21">
        <v>4</v>
      </c>
      <c r="ED25" s="21">
        <v>81</v>
      </c>
      <c r="EE25" s="22">
        <v>22</v>
      </c>
      <c r="EF25" s="21">
        <v>21</v>
      </c>
      <c r="EG25" s="21">
        <v>2</v>
      </c>
      <c r="EH25" s="21">
        <v>1782</v>
      </c>
      <c r="EI25" s="22">
        <v>811</v>
      </c>
    </row>
    <row r="26" spans="2:139" s="50" customFormat="1" ht="12.75">
      <c r="B26" s="34"/>
      <c r="C26" s="57" t="s">
        <v>48</v>
      </c>
      <c r="D26" s="20" t="s">
        <v>92</v>
      </c>
      <c r="E26" s="21" t="s">
        <v>92</v>
      </c>
      <c r="F26" s="21" t="s">
        <v>92</v>
      </c>
      <c r="G26" s="21" t="s">
        <v>92</v>
      </c>
      <c r="H26" s="21" t="s">
        <v>92</v>
      </c>
      <c r="I26" s="21" t="s">
        <v>92</v>
      </c>
      <c r="J26" s="21" t="s">
        <v>92</v>
      </c>
      <c r="K26" s="21" t="s">
        <v>92</v>
      </c>
      <c r="L26" s="21" t="s">
        <v>92</v>
      </c>
      <c r="M26" s="21" t="s">
        <v>92</v>
      </c>
      <c r="N26" s="21" t="s">
        <v>92</v>
      </c>
      <c r="O26" s="21" t="s">
        <v>92</v>
      </c>
      <c r="P26" s="21" t="s">
        <v>92</v>
      </c>
      <c r="Q26" s="21" t="s">
        <v>92</v>
      </c>
      <c r="R26" s="21" t="s">
        <v>92</v>
      </c>
      <c r="S26" s="21" t="s">
        <v>92</v>
      </c>
      <c r="T26" s="21" t="s">
        <v>92</v>
      </c>
      <c r="U26" s="21" t="s">
        <v>92</v>
      </c>
      <c r="V26" s="21" t="s">
        <v>92</v>
      </c>
      <c r="W26" s="21" t="s">
        <v>92</v>
      </c>
      <c r="X26" s="21" t="s">
        <v>92</v>
      </c>
      <c r="Y26" s="21" t="s">
        <v>92</v>
      </c>
      <c r="Z26" s="21" t="s">
        <v>92</v>
      </c>
      <c r="AA26" s="21" t="s">
        <v>92</v>
      </c>
      <c r="AB26" s="21" t="s">
        <v>92</v>
      </c>
      <c r="AC26" s="21" t="s">
        <v>92</v>
      </c>
      <c r="AD26" s="21" t="s">
        <v>92</v>
      </c>
      <c r="AE26" s="21" t="s">
        <v>92</v>
      </c>
      <c r="AF26" s="21">
        <v>4419</v>
      </c>
      <c r="AG26" s="21" t="s">
        <v>92</v>
      </c>
      <c r="AH26" s="21">
        <v>2715</v>
      </c>
      <c r="AI26" s="21" t="s">
        <v>92</v>
      </c>
      <c r="AJ26" s="21">
        <v>2756</v>
      </c>
      <c r="AK26" s="21" t="s">
        <v>92</v>
      </c>
      <c r="AL26" s="21">
        <f>737+794+769+1076</f>
        <v>3376</v>
      </c>
      <c r="AM26" s="21" t="s">
        <v>92</v>
      </c>
      <c r="AN26" s="21">
        <v>4245</v>
      </c>
      <c r="AO26" s="21" t="s">
        <v>92</v>
      </c>
      <c r="AP26" s="21">
        <v>4321</v>
      </c>
      <c r="AQ26" s="21" t="s">
        <v>92</v>
      </c>
      <c r="AR26" s="21">
        <v>6645</v>
      </c>
      <c r="AS26" s="21" t="s">
        <v>92</v>
      </c>
      <c r="AT26" s="21">
        <v>6284</v>
      </c>
      <c r="AU26" s="21" t="s">
        <v>92</v>
      </c>
      <c r="AV26" s="21">
        <v>6781</v>
      </c>
      <c r="AW26" s="21" t="s">
        <v>92</v>
      </c>
      <c r="AX26" s="21">
        <v>3300</v>
      </c>
      <c r="AY26" s="21" t="s">
        <v>92</v>
      </c>
      <c r="AZ26" s="21">
        <v>2749</v>
      </c>
      <c r="BA26" s="21" t="s">
        <v>92</v>
      </c>
      <c r="BB26" s="21">
        <v>2931</v>
      </c>
      <c r="BC26" s="21" t="s">
        <v>92</v>
      </c>
      <c r="BD26" s="21">
        <v>3020</v>
      </c>
      <c r="BE26" s="21">
        <v>1212</v>
      </c>
      <c r="BF26" s="21">
        <f>1277+1518</f>
        <v>2795</v>
      </c>
      <c r="BG26" s="21">
        <f>500+599</f>
        <v>1099</v>
      </c>
      <c r="BH26" s="21">
        <v>4025</v>
      </c>
      <c r="BI26" s="21">
        <v>2489</v>
      </c>
      <c r="BJ26" s="21">
        <v>2375</v>
      </c>
      <c r="BK26" s="21">
        <v>1118</v>
      </c>
      <c r="BL26" s="21">
        <v>2338</v>
      </c>
      <c r="BM26" s="21">
        <v>1013</v>
      </c>
      <c r="BN26" s="21">
        <v>3055</v>
      </c>
      <c r="BO26" s="21">
        <v>1338</v>
      </c>
      <c r="BP26" s="21">
        <v>4028</v>
      </c>
      <c r="BQ26" s="21">
        <v>1767</v>
      </c>
      <c r="BR26" s="21">
        <v>4135</v>
      </c>
      <c r="BS26" s="21">
        <v>1886</v>
      </c>
      <c r="BT26" s="21">
        <v>4444</v>
      </c>
      <c r="BU26" s="21">
        <v>1910</v>
      </c>
      <c r="BV26" s="21" t="s">
        <v>5</v>
      </c>
      <c r="BW26" s="21"/>
      <c r="BX26" s="21">
        <v>5168</v>
      </c>
      <c r="BY26" s="21">
        <v>2169</v>
      </c>
      <c r="BZ26" s="21">
        <v>4740</v>
      </c>
      <c r="CA26" s="21" t="s">
        <v>92</v>
      </c>
      <c r="CB26" s="21">
        <v>4537</v>
      </c>
      <c r="CC26" s="21">
        <v>1777</v>
      </c>
      <c r="CD26" s="21">
        <v>4536</v>
      </c>
      <c r="CE26" s="21">
        <v>1746</v>
      </c>
      <c r="CF26" s="21">
        <v>2767</v>
      </c>
      <c r="CG26" s="21">
        <v>936</v>
      </c>
      <c r="CH26" s="21">
        <v>713</v>
      </c>
      <c r="CI26" s="21">
        <v>184</v>
      </c>
      <c r="CJ26" s="21">
        <v>704</v>
      </c>
      <c r="CK26" s="21">
        <v>152</v>
      </c>
      <c r="CL26" s="21">
        <v>830</v>
      </c>
      <c r="CM26" s="21" t="s">
        <v>92</v>
      </c>
      <c r="CN26" s="21">
        <v>923</v>
      </c>
      <c r="CO26" s="21">
        <v>262</v>
      </c>
      <c r="CP26" s="21">
        <v>856</v>
      </c>
      <c r="CQ26" s="21">
        <v>204</v>
      </c>
      <c r="CR26" s="21">
        <v>884</v>
      </c>
      <c r="CS26" s="21">
        <v>219</v>
      </c>
      <c r="CT26" s="21">
        <v>858</v>
      </c>
      <c r="CU26" s="21">
        <v>232</v>
      </c>
      <c r="CV26" s="20">
        <v>368</v>
      </c>
      <c r="CW26" s="21">
        <v>99</v>
      </c>
      <c r="CX26" s="21">
        <v>2170</v>
      </c>
      <c r="CY26" s="22">
        <v>397</v>
      </c>
      <c r="CZ26" s="20">
        <v>198</v>
      </c>
      <c r="DA26" s="21">
        <v>62</v>
      </c>
      <c r="DB26" s="21">
        <v>2306</v>
      </c>
      <c r="DC26" s="22">
        <v>570</v>
      </c>
      <c r="DD26" s="20">
        <v>208</v>
      </c>
      <c r="DE26" s="21">
        <v>70</v>
      </c>
      <c r="DF26" s="21">
        <v>2022</v>
      </c>
      <c r="DG26" s="21">
        <v>476</v>
      </c>
      <c r="DH26" s="20">
        <v>212</v>
      </c>
      <c r="DI26" s="21">
        <v>67</v>
      </c>
      <c r="DJ26" s="21">
        <v>1966</v>
      </c>
      <c r="DK26" s="22">
        <v>480</v>
      </c>
      <c r="DL26" s="21">
        <v>268</v>
      </c>
      <c r="DM26" s="21">
        <v>87</v>
      </c>
      <c r="DN26" s="21">
        <v>1924</v>
      </c>
      <c r="DO26" s="21">
        <v>518</v>
      </c>
      <c r="DP26" s="20">
        <v>330</v>
      </c>
      <c r="DQ26" s="21">
        <v>86</v>
      </c>
      <c r="DR26" s="21">
        <v>2230</v>
      </c>
      <c r="DS26" s="22">
        <v>600</v>
      </c>
      <c r="DT26" s="21">
        <v>469</v>
      </c>
      <c r="DU26" s="21">
        <v>95</v>
      </c>
      <c r="DV26" s="21">
        <v>2503</v>
      </c>
      <c r="DW26" s="22">
        <v>775</v>
      </c>
      <c r="DX26" s="20">
        <v>879</v>
      </c>
      <c r="DY26" s="21">
        <v>162</v>
      </c>
      <c r="DZ26" s="21">
        <v>2254</v>
      </c>
      <c r="EA26" s="22">
        <v>679</v>
      </c>
      <c r="EB26" s="21">
        <v>1411</v>
      </c>
      <c r="EC26" s="21">
        <v>272</v>
      </c>
      <c r="ED26" s="21">
        <v>2025</v>
      </c>
      <c r="EE26" s="22">
        <v>682</v>
      </c>
      <c r="EF26" s="21">
        <v>1720</v>
      </c>
      <c r="EG26" s="21">
        <v>330</v>
      </c>
      <c r="EH26" s="21">
        <v>1794</v>
      </c>
      <c r="EI26" s="22">
        <v>650</v>
      </c>
    </row>
    <row r="27" spans="2:139" s="50" customFormat="1" ht="12.75">
      <c r="B27" s="34"/>
      <c r="C27" s="57" t="s">
        <v>49</v>
      </c>
      <c r="D27" s="20" t="s">
        <v>92</v>
      </c>
      <c r="E27" s="21" t="s">
        <v>92</v>
      </c>
      <c r="F27" s="21" t="s">
        <v>92</v>
      </c>
      <c r="G27" s="21" t="s">
        <v>92</v>
      </c>
      <c r="H27" s="21" t="s">
        <v>92</v>
      </c>
      <c r="I27" s="21" t="s">
        <v>92</v>
      </c>
      <c r="J27" s="21" t="s">
        <v>92</v>
      </c>
      <c r="K27" s="21" t="s">
        <v>92</v>
      </c>
      <c r="L27" s="21" t="s">
        <v>92</v>
      </c>
      <c r="M27" s="21" t="s">
        <v>92</v>
      </c>
      <c r="N27" s="21" t="s">
        <v>92</v>
      </c>
      <c r="O27" s="21" t="s">
        <v>92</v>
      </c>
      <c r="P27" s="21" t="s">
        <v>92</v>
      </c>
      <c r="Q27" s="21" t="s">
        <v>92</v>
      </c>
      <c r="R27" s="21" t="s">
        <v>92</v>
      </c>
      <c r="S27" s="21" t="s">
        <v>92</v>
      </c>
      <c r="T27" s="21" t="s">
        <v>92</v>
      </c>
      <c r="U27" s="21" t="s">
        <v>92</v>
      </c>
      <c r="V27" s="21" t="s">
        <v>92</v>
      </c>
      <c r="W27" s="21" t="s">
        <v>92</v>
      </c>
      <c r="X27" s="21" t="s">
        <v>92</v>
      </c>
      <c r="Y27" s="21" t="s">
        <v>92</v>
      </c>
      <c r="Z27" s="21" t="s">
        <v>92</v>
      </c>
      <c r="AA27" s="21" t="s">
        <v>92</v>
      </c>
      <c r="AB27" s="21" t="s">
        <v>92</v>
      </c>
      <c r="AC27" s="21" t="s">
        <v>92</v>
      </c>
      <c r="AD27" s="21" t="s">
        <v>92</v>
      </c>
      <c r="AE27" s="21" t="s">
        <v>92</v>
      </c>
      <c r="AF27" s="21" t="s">
        <v>92</v>
      </c>
      <c r="AG27" s="21" t="s">
        <v>92</v>
      </c>
      <c r="AH27" s="21" t="s">
        <v>92</v>
      </c>
      <c r="AI27" s="21" t="s">
        <v>92</v>
      </c>
      <c r="AJ27" s="21" t="s">
        <v>92</v>
      </c>
      <c r="AK27" s="21" t="s">
        <v>92</v>
      </c>
      <c r="AL27" s="21" t="s">
        <v>92</v>
      </c>
      <c r="AM27" s="21" t="s">
        <v>92</v>
      </c>
      <c r="AN27" s="21" t="s">
        <v>92</v>
      </c>
      <c r="AO27" s="21" t="s">
        <v>92</v>
      </c>
      <c r="AP27" s="21" t="s">
        <v>92</v>
      </c>
      <c r="AQ27" s="21" t="s">
        <v>92</v>
      </c>
      <c r="AR27" s="21" t="s">
        <v>92</v>
      </c>
      <c r="AS27" s="21" t="s">
        <v>92</v>
      </c>
      <c r="AT27" s="21" t="s">
        <v>92</v>
      </c>
      <c r="AU27" s="21" t="s">
        <v>92</v>
      </c>
      <c r="AV27" s="21" t="s">
        <v>92</v>
      </c>
      <c r="AW27" s="21" t="s">
        <v>92</v>
      </c>
      <c r="AX27" s="21" t="s">
        <v>92</v>
      </c>
      <c r="AY27" s="21" t="s">
        <v>92</v>
      </c>
      <c r="AZ27" s="21" t="s">
        <v>92</v>
      </c>
      <c r="BA27" s="21" t="s">
        <v>92</v>
      </c>
      <c r="BB27" s="21" t="s">
        <v>92</v>
      </c>
      <c r="BC27" s="21" t="s">
        <v>92</v>
      </c>
      <c r="BD27" s="21" t="s">
        <v>92</v>
      </c>
      <c r="BE27" s="21" t="s">
        <v>92</v>
      </c>
      <c r="BF27" s="21" t="s">
        <v>92</v>
      </c>
      <c r="BG27" s="21" t="s">
        <v>92</v>
      </c>
      <c r="BH27" s="21" t="s">
        <v>92</v>
      </c>
      <c r="BI27" s="21" t="s">
        <v>92</v>
      </c>
      <c r="BJ27" s="21" t="s">
        <v>92</v>
      </c>
      <c r="BK27" s="21" t="s">
        <v>92</v>
      </c>
      <c r="BL27" s="21" t="s">
        <v>92</v>
      </c>
      <c r="BM27" s="21" t="s">
        <v>92</v>
      </c>
      <c r="BN27" s="21" t="s">
        <v>92</v>
      </c>
      <c r="BO27" s="21" t="s">
        <v>92</v>
      </c>
      <c r="BP27" s="21" t="s">
        <v>92</v>
      </c>
      <c r="BQ27" s="21" t="s">
        <v>92</v>
      </c>
      <c r="BR27" s="21" t="s">
        <v>92</v>
      </c>
      <c r="BS27" s="21" t="s">
        <v>92</v>
      </c>
      <c r="BT27" s="21" t="s">
        <v>92</v>
      </c>
      <c r="BU27" s="21" t="s">
        <v>92</v>
      </c>
      <c r="BV27" s="21" t="s">
        <v>2</v>
      </c>
      <c r="BW27" s="21"/>
      <c r="BX27" s="21" t="s">
        <v>92</v>
      </c>
      <c r="BY27" s="21" t="s">
        <v>92</v>
      </c>
      <c r="BZ27" s="21" t="s">
        <v>92</v>
      </c>
      <c r="CA27" s="21" t="s">
        <v>92</v>
      </c>
      <c r="CB27" s="21" t="s">
        <v>92</v>
      </c>
      <c r="CC27" s="21" t="s">
        <v>92</v>
      </c>
      <c r="CD27" s="21" t="s">
        <v>92</v>
      </c>
      <c r="CE27" s="21" t="s">
        <v>92</v>
      </c>
      <c r="CF27" s="21" t="s">
        <v>92</v>
      </c>
      <c r="CG27" s="21" t="s">
        <v>92</v>
      </c>
      <c r="CH27" s="21" t="s">
        <v>92</v>
      </c>
      <c r="CI27" s="21" t="s">
        <v>92</v>
      </c>
      <c r="CJ27" s="21" t="s">
        <v>92</v>
      </c>
      <c r="CK27" s="21" t="s">
        <v>92</v>
      </c>
      <c r="CL27" s="21" t="s">
        <v>92</v>
      </c>
      <c r="CM27" s="21" t="s">
        <v>92</v>
      </c>
      <c r="CN27" s="21">
        <v>22</v>
      </c>
      <c r="CO27" s="21">
        <v>6</v>
      </c>
      <c r="CP27" s="21">
        <v>36</v>
      </c>
      <c r="CQ27" s="21">
        <v>12</v>
      </c>
      <c r="CR27" s="21">
        <v>70</v>
      </c>
      <c r="CS27" s="21">
        <v>27</v>
      </c>
      <c r="CT27" s="21">
        <v>36</v>
      </c>
      <c r="CU27" s="21">
        <v>17</v>
      </c>
      <c r="CV27" s="20">
        <v>18</v>
      </c>
      <c r="CW27" s="21">
        <v>7</v>
      </c>
      <c r="CX27" s="21">
        <v>908</v>
      </c>
      <c r="CY27" s="22">
        <v>444</v>
      </c>
      <c r="CZ27" s="20">
        <v>9</v>
      </c>
      <c r="DA27" s="21">
        <v>2</v>
      </c>
      <c r="DB27" s="21">
        <v>1031</v>
      </c>
      <c r="DC27" s="22">
        <v>483</v>
      </c>
      <c r="DD27" s="20">
        <v>8</v>
      </c>
      <c r="DE27" s="21">
        <v>1</v>
      </c>
      <c r="DF27" s="21">
        <v>875</v>
      </c>
      <c r="DG27" s="21">
        <v>425</v>
      </c>
      <c r="DH27" s="20">
        <v>8</v>
      </c>
      <c r="DI27" s="21">
        <v>2</v>
      </c>
      <c r="DJ27" s="21">
        <v>905</v>
      </c>
      <c r="DK27" s="22">
        <v>455</v>
      </c>
      <c r="DL27" s="21">
        <v>11</v>
      </c>
      <c r="DM27" s="21">
        <v>6</v>
      </c>
      <c r="DN27" s="21">
        <v>831</v>
      </c>
      <c r="DO27" s="21">
        <v>419</v>
      </c>
      <c r="DP27" s="20">
        <v>16</v>
      </c>
      <c r="DQ27" s="21">
        <v>5</v>
      </c>
      <c r="DR27" s="21">
        <v>551</v>
      </c>
      <c r="DS27" s="22">
        <v>278</v>
      </c>
      <c r="DT27" s="21">
        <v>12</v>
      </c>
      <c r="DU27" s="21">
        <v>7</v>
      </c>
      <c r="DV27" s="21">
        <v>429</v>
      </c>
      <c r="DW27" s="22">
        <v>208</v>
      </c>
      <c r="DX27" s="20">
        <v>23</v>
      </c>
      <c r="DY27" s="21">
        <v>11</v>
      </c>
      <c r="DZ27" s="21">
        <v>587</v>
      </c>
      <c r="EA27" s="22">
        <v>259</v>
      </c>
      <c r="EB27" s="21">
        <v>19</v>
      </c>
      <c r="EC27" s="21">
        <v>11</v>
      </c>
      <c r="ED27" s="21">
        <v>544</v>
      </c>
      <c r="EE27" s="22">
        <v>254</v>
      </c>
      <c r="EF27" s="21">
        <v>26</v>
      </c>
      <c r="EG27" s="21">
        <v>10</v>
      </c>
      <c r="EH27" s="21">
        <v>416</v>
      </c>
      <c r="EI27" s="22">
        <v>208</v>
      </c>
    </row>
    <row r="28" spans="2:139" s="50" customFormat="1" ht="12.75">
      <c r="B28" s="34"/>
      <c r="C28" s="57" t="s">
        <v>50</v>
      </c>
      <c r="D28" s="20" t="s">
        <v>92</v>
      </c>
      <c r="E28" s="21" t="s">
        <v>92</v>
      </c>
      <c r="F28" s="21" t="s">
        <v>92</v>
      </c>
      <c r="G28" s="21" t="s">
        <v>92</v>
      </c>
      <c r="H28" s="21" t="s">
        <v>92</v>
      </c>
      <c r="I28" s="21" t="s">
        <v>92</v>
      </c>
      <c r="J28" s="21" t="s">
        <v>92</v>
      </c>
      <c r="K28" s="21" t="s">
        <v>92</v>
      </c>
      <c r="L28" s="21" t="s">
        <v>92</v>
      </c>
      <c r="M28" s="21" t="s">
        <v>92</v>
      </c>
      <c r="N28" s="21" t="s">
        <v>92</v>
      </c>
      <c r="O28" s="21" t="s">
        <v>92</v>
      </c>
      <c r="P28" s="21" t="s">
        <v>92</v>
      </c>
      <c r="Q28" s="21" t="s">
        <v>92</v>
      </c>
      <c r="R28" s="21" t="s">
        <v>92</v>
      </c>
      <c r="S28" s="21" t="s">
        <v>92</v>
      </c>
      <c r="T28" s="21" t="s">
        <v>92</v>
      </c>
      <c r="U28" s="21" t="s">
        <v>92</v>
      </c>
      <c r="V28" s="21" t="s">
        <v>92</v>
      </c>
      <c r="W28" s="21" t="s">
        <v>92</v>
      </c>
      <c r="X28" s="21" t="s">
        <v>92</v>
      </c>
      <c r="Y28" s="21" t="s">
        <v>92</v>
      </c>
      <c r="Z28" s="21" t="s">
        <v>92</v>
      </c>
      <c r="AA28" s="21" t="s">
        <v>92</v>
      </c>
      <c r="AB28" s="21" t="s">
        <v>92</v>
      </c>
      <c r="AC28" s="21" t="s">
        <v>92</v>
      </c>
      <c r="AD28" s="21" t="s">
        <v>92</v>
      </c>
      <c r="AE28" s="21" t="s">
        <v>92</v>
      </c>
      <c r="AF28" s="21">
        <v>462</v>
      </c>
      <c r="AG28" s="21" t="s">
        <v>92</v>
      </c>
      <c r="AH28" s="21">
        <v>489</v>
      </c>
      <c r="AI28" s="21" t="s">
        <v>92</v>
      </c>
      <c r="AJ28" s="21" t="s">
        <v>92</v>
      </c>
      <c r="AK28" s="21" t="s">
        <v>92</v>
      </c>
      <c r="AL28" s="21" t="s">
        <v>92</v>
      </c>
      <c r="AM28" s="21" t="s">
        <v>92</v>
      </c>
      <c r="AN28" s="21" t="s">
        <v>92</v>
      </c>
      <c r="AO28" s="21" t="s">
        <v>92</v>
      </c>
      <c r="AP28" s="21" t="s">
        <v>92</v>
      </c>
      <c r="AQ28" s="21" t="s">
        <v>92</v>
      </c>
      <c r="AR28" s="21" t="s">
        <v>92</v>
      </c>
      <c r="AS28" s="21" t="s">
        <v>92</v>
      </c>
      <c r="AT28" s="21" t="s">
        <v>92</v>
      </c>
      <c r="AU28" s="21" t="s">
        <v>92</v>
      </c>
      <c r="AV28" s="21" t="s">
        <v>92</v>
      </c>
      <c r="AW28" s="21" t="s">
        <v>92</v>
      </c>
      <c r="AX28" s="21" t="s">
        <v>92</v>
      </c>
      <c r="AY28" s="21" t="s">
        <v>92</v>
      </c>
      <c r="AZ28" s="21" t="s">
        <v>92</v>
      </c>
      <c r="BA28" s="21" t="s">
        <v>92</v>
      </c>
      <c r="BB28" s="21" t="s">
        <v>92</v>
      </c>
      <c r="BC28" s="21" t="s">
        <v>92</v>
      </c>
      <c r="BD28" s="21" t="s">
        <v>92</v>
      </c>
      <c r="BE28" s="21" t="s">
        <v>92</v>
      </c>
      <c r="BF28" s="21" t="s">
        <v>92</v>
      </c>
      <c r="BG28" s="21" t="s">
        <v>92</v>
      </c>
      <c r="BH28" s="21" t="s">
        <v>92</v>
      </c>
      <c r="BI28" s="21" t="s">
        <v>92</v>
      </c>
      <c r="BJ28" s="21" t="s">
        <v>92</v>
      </c>
      <c r="BK28" s="21" t="s">
        <v>92</v>
      </c>
      <c r="BL28" s="21" t="s">
        <v>92</v>
      </c>
      <c r="BM28" s="21" t="s">
        <v>92</v>
      </c>
      <c r="BN28" s="21" t="s">
        <v>92</v>
      </c>
      <c r="BO28" s="21" t="s">
        <v>92</v>
      </c>
      <c r="BP28" s="21" t="s">
        <v>92</v>
      </c>
      <c r="BQ28" s="21" t="s">
        <v>92</v>
      </c>
      <c r="BR28" s="21" t="s">
        <v>92</v>
      </c>
      <c r="BS28" s="21" t="s">
        <v>92</v>
      </c>
      <c r="BT28" s="21" t="s">
        <v>92</v>
      </c>
      <c r="BU28" s="21" t="s">
        <v>92</v>
      </c>
      <c r="BV28" s="21" t="s">
        <v>5</v>
      </c>
      <c r="BW28" s="21"/>
      <c r="BX28" s="21" t="s">
        <v>92</v>
      </c>
      <c r="BY28" s="21" t="s">
        <v>92</v>
      </c>
      <c r="BZ28" s="21" t="s">
        <v>92</v>
      </c>
      <c r="CA28" s="21" t="s">
        <v>92</v>
      </c>
      <c r="CB28" s="21" t="s">
        <v>92</v>
      </c>
      <c r="CC28" s="21" t="s">
        <v>92</v>
      </c>
      <c r="CD28" s="21" t="s">
        <v>92</v>
      </c>
      <c r="CE28" s="21" t="s">
        <v>92</v>
      </c>
      <c r="CF28" s="21" t="s">
        <v>92</v>
      </c>
      <c r="CG28" s="21" t="s">
        <v>92</v>
      </c>
      <c r="CH28" s="21" t="s">
        <v>92</v>
      </c>
      <c r="CI28" s="21" t="s">
        <v>92</v>
      </c>
      <c r="CJ28" s="21" t="s">
        <v>92</v>
      </c>
      <c r="CK28" s="21" t="s">
        <v>92</v>
      </c>
      <c r="CL28" s="21" t="s">
        <v>92</v>
      </c>
      <c r="CM28" s="21" t="s">
        <v>92</v>
      </c>
      <c r="CN28" s="21">
        <v>72</v>
      </c>
      <c r="CO28" s="21">
        <v>17</v>
      </c>
      <c r="CP28" s="21">
        <v>38</v>
      </c>
      <c r="CQ28" s="21">
        <v>12</v>
      </c>
      <c r="CR28" s="21">
        <v>27</v>
      </c>
      <c r="CS28" s="21">
        <v>6</v>
      </c>
      <c r="CT28" s="21">
        <v>22</v>
      </c>
      <c r="CU28" s="21">
        <v>3</v>
      </c>
      <c r="CV28" s="20">
        <v>16</v>
      </c>
      <c r="CW28" s="21">
        <v>4</v>
      </c>
      <c r="CX28" s="21">
        <v>447</v>
      </c>
      <c r="CY28" s="22">
        <v>92</v>
      </c>
      <c r="CZ28" s="20">
        <v>9</v>
      </c>
      <c r="DA28" s="21">
        <v>1</v>
      </c>
      <c r="DB28" s="21">
        <v>591</v>
      </c>
      <c r="DC28" s="22">
        <v>142</v>
      </c>
      <c r="DD28" s="20">
        <v>8</v>
      </c>
      <c r="DE28" s="21">
        <v>0</v>
      </c>
      <c r="DF28" s="21">
        <v>764</v>
      </c>
      <c r="DG28" s="21">
        <v>184</v>
      </c>
      <c r="DH28" s="20">
        <v>11</v>
      </c>
      <c r="DI28" s="21">
        <v>0</v>
      </c>
      <c r="DJ28" s="21">
        <v>756</v>
      </c>
      <c r="DK28" s="22">
        <v>195</v>
      </c>
      <c r="DL28" s="21">
        <v>12</v>
      </c>
      <c r="DM28" s="21">
        <v>1</v>
      </c>
      <c r="DN28" s="21">
        <v>636</v>
      </c>
      <c r="DO28" s="21">
        <v>183</v>
      </c>
      <c r="DP28" s="20">
        <v>11</v>
      </c>
      <c r="DQ28" s="21">
        <v>2</v>
      </c>
      <c r="DR28" s="21">
        <v>446</v>
      </c>
      <c r="DS28" s="22">
        <v>164</v>
      </c>
      <c r="DT28" s="21">
        <v>14</v>
      </c>
      <c r="DU28" s="21">
        <v>3</v>
      </c>
      <c r="DV28" s="21">
        <v>372</v>
      </c>
      <c r="DW28" s="22">
        <v>158</v>
      </c>
      <c r="DX28" s="20">
        <v>21</v>
      </c>
      <c r="DY28" s="21">
        <v>3</v>
      </c>
      <c r="DZ28" s="21">
        <v>409</v>
      </c>
      <c r="EA28" s="22">
        <v>141</v>
      </c>
      <c r="EB28" s="21">
        <v>24</v>
      </c>
      <c r="EC28" s="21">
        <v>4</v>
      </c>
      <c r="ED28" s="21">
        <v>428</v>
      </c>
      <c r="EE28" s="22">
        <v>152</v>
      </c>
      <c r="EF28" s="21">
        <v>21</v>
      </c>
      <c r="EG28" s="21">
        <v>2</v>
      </c>
      <c r="EH28" s="21">
        <v>444</v>
      </c>
      <c r="EI28" s="22">
        <v>165</v>
      </c>
    </row>
    <row r="29" spans="2:139" s="50" customFormat="1" ht="12.75">
      <c r="B29" s="40"/>
      <c r="C29" s="58" t="s">
        <v>51</v>
      </c>
      <c r="D29" s="25" t="s">
        <v>92</v>
      </c>
      <c r="E29" s="26" t="s">
        <v>92</v>
      </c>
      <c r="F29" s="26" t="s">
        <v>92</v>
      </c>
      <c r="G29" s="26" t="s">
        <v>92</v>
      </c>
      <c r="H29" s="26" t="s">
        <v>92</v>
      </c>
      <c r="I29" s="26" t="s">
        <v>92</v>
      </c>
      <c r="J29" s="26" t="s">
        <v>92</v>
      </c>
      <c r="K29" s="26" t="s">
        <v>92</v>
      </c>
      <c r="L29" s="26" t="s">
        <v>92</v>
      </c>
      <c r="M29" s="26" t="s">
        <v>92</v>
      </c>
      <c r="N29" s="26" t="s">
        <v>92</v>
      </c>
      <c r="O29" s="26" t="s">
        <v>92</v>
      </c>
      <c r="P29" s="26" t="s">
        <v>92</v>
      </c>
      <c r="Q29" s="26" t="s">
        <v>92</v>
      </c>
      <c r="R29" s="26" t="s">
        <v>92</v>
      </c>
      <c r="S29" s="26" t="s">
        <v>92</v>
      </c>
      <c r="T29" s="26" t="s">
        <v>92</v>
      </c>
      <c r="U29" s="26" t="s">
        <v>92</v>
      </c>
      <c r="V29" s="26" t="s">
        <v>92</v>
      </c>
      <c r="W29" s="26" t="s">
        <v>92</v>
      </c>
      <c r="X29" s="26" t="s">
        <v>92</v>
      </c>
      <c r="Y29" s="26" t="s">
        <v>92</v>
      </c>
      <c r="Z29" s="26" t="s">
        <v>92</v>
      </c>
      <c r="AA29" s="26" t="s">
        <v>92</v>
      </c>
      <c r="AB29" s="26" t="s">
        <v>92</v>
      </c>
      <c r="AC29" s="26" t="s">
        <v>92</v>
      </c>
      <c r="AD29" s="26" t="s">
        <v>92</v>
      </c>
      <c r="AE29" s="26" t="s">
        <v>92</v>
      </c>
      <c r="AF29" s="26" t="s">
        <v>92</v>
      </c>
      <c r="AG29" s="26" t="s">
        <v>92</v>
      </c>
      <c r="AH29" s="26" t="s">
        <v>92</v>
      </c>
      <c r="AI29" s="26" t="s">
        <v>92</v>
      </c>
      <c r="AJ29" s="26">
        <v>450</v>
      </c>
      <c r="AK29" s="26" t="s">
        <v>92</v>
      </c>
      <c r="AL29" s="26">
        <v>546</v>
      </c>
      <c r="AM29" s="26" t="s">
        <v>92</v>
      </c>
      <c r="AN29" s="26">
        <v>709</v>
      </c>
      <c r="AO29" s="26" t="s">
        <v>92</v>
      </c>
      <c r="AP29" s="26">
        <v>818</v>
      </c>
      <c r="AQ29" s="26" t="s">
        <v>92</v>
      </c>
      <c r="AR29" s="26">
        <v>938</v>
      </c>
      <c r="AS29" s="26" t="s">
        <v>92</v>
      </c>
      <c r="AT29" s="26">
        <v>747</v>
      </c>
      <c r="AU29" s="26" t="s">
        <v>92</v>
      </c>
      <c r="AV29" s="26">
        <v>827</v>
      </c>
      <c r="AW29" s="26" t="s">
        <v>92</v>
      </c>
      <c r="AX29" s="26">
        <v>413</v>
      </c>
      <c r="AY29" s="26" t="s">
        <v>92</v>
      </c>
      <c r="AZ29" s="26">
        <v>328</v>
      </c>
      <c r="BA29" s="26" t="s">
        <v>92</v>
      </c>
      <c r="BB29" s="26">
        <v>363</v>
      </c>
      <c r="BC29" s="26" t="s">
        <v>92</v>
      </c>
      <c r="BD29" s="26">
        <v>304</v>
      </c>
      <c r="BE29" s="26">
        <v>56</v>
      </c>
      <c r="BF29" s="26">
        <v>247</v>
      </c>
      <c r="BG29" s="26">
        <v>33</v>
      </c>
      <c r="BH29" s="26">
        <v>193</v>
      </c>
      <c r="BI29" s="26">
        <v>31</v>
      </c>
      <c r="BJ29" s="26">
        <v>239</v>
      </c>
      <c r="BK29" s="26">
        <v>37</v>
      </c>
      <c r="BL29" s="26">
        <v>165</v>
      </c>
      <c r="BM29" s="26">
        <v>33</v>
      </c>
      <c r="BN29" s="26">
        <v>145</v>
      </c>
      <c r="BO29" s="26">
        <v>37</v>
      </c>
      <c r="BP29" s="26">
        <v>197</v>
      </c>
      <c r="BQ29" s="26">
        <v>38</v>
      </c>
      <c r="BR29" s="26">
        <v>186</v>
      </c>
      <c r="BS29" s="26">
        <v>37</v>
      </c>
      <c r="BT29" s="26">
        <v>207</v>
      </c>
      <c r="BU29" s="26">
        <v>36</v>
      </c>
      <c r="BV29" s="21" t="s">
        <v>6</v>
      </c>
      <c r="BW29" s="26"/>
      <c r="BX29" s="26">
        <v>295</v>
      </c>
      <c r="BY29" s="26">
        <v>61</v>
      </c>
      <c r="BZ29" s="26">
        <v>204</v>
      </c>
      <c r="CA29" s="26" t="s">
        <v>92</v>
      </c>
      <c r="CB29" s="26">
        <v>246</v>
      </c>
      <c r="CC29" s="26">
        <v>59</v>
      </c>
      <c r="CD29" s="26">
        <v>190</v>
      </c>
      <c r="CE29" s="26">
        <v>61</v>
      </c>
      <c r="CF29" s="26">
        <v>98</v>
      </c>
      <c r="CG29" s="26">
        <v>27</v>
      </c>
      <c r="CH29" s="26">
        <v>55</v>
      </c>
      <c r="CI29" s="26">
        <v>15</v>
      </c>
      <c r="CJ29" s="26">
        <v>36</v>
      </c>
      <c r="CK29" s="26">
        <v>10</v>
      </c>
      <c r="CL29" s="26">
        <v>56</v>
      </c>
      <c r="CM29" s="26" t="s">
        <v>92</v>
      </c>
      <c r="CN29" s="26">
        <v>69</v>
      </c>
      <c r="CO29" s="26">
        <v>11</v>
      </c>
      <c r="CP29" s="26">
        <v>73</v>
      </c>
      <c r="CQ29" s="26">
        <v>9</v>
      </c>
      <c r="CR29" s="26">
        <v>89</v>
      </c>
      <c r="CS29" s="26">
        <v>19</v>
      </c>
      <c r="CT29" s="26">
        <v>110</v>
      </c>
      <c r="CU29" s="27">
        <v>20</v>
      </c>
      <c r="CV29" s="25">
        <v>61</v>
      </c>
      <c r="CW29" s="26">
        <v>14</v>
      </c>
      <c r="CX29" s="26">
        <v>101</v>
      </c>
      <c r="CY29" s="27">
        <v>20</v>
      </c>
      <c r="CZ29" s="25">
        <v>48</v>
      </c>
      <c r="DA29" s="26">
        <v>11</v>
      </c>
      <c r="DB29" s="26">
        <v>132</v>
      </c>
      <c r="DC29" s="27">
        <v>30</v>
      </c>
      <c r="DD29" s="25">
        <v>48</v>
      </c>
      <c r="DE29" s="26">
        <v>10</v>
      </c>
      <c r="DF29" s="26">
        <v>138</v>
      </c>
      <c r="DG29" s="26">
        <v>33</v>
      </c>
      <c r="DH29" s="25">
        <v>60</v>
      </c>
      <c r="DI29" s="26">
        <v>14</v>
      </c>
      <c r="DJ29" s="26">
        <v>205</v>
      </c>
      <c r="DK29" s="27">
        <v>61</v>
      </c>
      <c r="DL29" s="26">
        <v>73</v>
      </c>
      <c r="DM29" s="26">
        <v>16</v>
      </c>
      <c r="DN29" s="26">
        <v>139</v>
      </c>
      <c r="DO29" s="26">
        <v>35</v>
      </c>
      <c r="DP29" s="25">
        <v>103</v>
      </c>
      <c r="DQ29" s="26">
        <v>27</v>
      </c>
      <c r="DR29" s="26">
        <v>149</v>
      </c>
      <c r="DS29" s="27">
        <v>53</v>
      </c>
      <c r="DT29" s="26">
        <v>106</v>
      </c>
      <c r="DU29" s="26">
        <v>22</v>
      </c>
      <c r="DV29" s="26">
        <v>169</v>
      </c>
      <c r="DW29" s="27">
        <v>57</v>
      </c>
      <c r="DX29" s="25">
        <v>176</v>
      </c>
      <c r="DY29" s="26">
        <v>47</v>
      </c>
      <c r="DZ29" s="26">
        <v>113</v>
      </c>
      <c r="EA29" s="27">
        <v>51</v>
      </c>
      <c r="EB29" s="26">
        <v>269</v>
      </c>
      <c r="EC29" s="26">
        <v>61</v>
      </c>
      <c r="ED29" s="26">
        <v>153</v>
      </c>
      <c r="EE29" s="27">
        <v>60</v>
      </c>
      <c r="EF29" s="26">
        <v>386</v>
      </c>
      <c r="EG29" s="26">
        <v>82</v>
      </c>
      <c r="EH29" s="26">
        <v>162</v>
      </c>
      <c r="EI29" s="27">
        <v>62</v>
      </c>
    </row>
    <row r="30" spans="2:139" s="49" customFormat="1" ht="12.75">
      <c r="B30" s="37" t="s">
        <v>32</v>
      </c>
      <c r="C30" s="38"/>
      <c r="D30" s="23">
        <v>197</v>
      </c>
      <c r="E30" s="30" t="s">
        <v>92</v>
      </c>
      <c r="F30" s="24">
        <v>224</v>
      </c>
      <c r="G30" s="30" t="s">
        <v>92</v>
      </c>
      <c r="H30" s="24">
        <v>208</v>
      </c>
      <c r="I30" s="30" t="s">
        <v>92</v>
      </c>
      <c r="J30" s="24">
        <v>366</v>
      </c>
      <c r="K30" s="30" t="s">
        <v>92</v>
      </c>
      <c r="L30" s="24">
        <v>261</v>
      </c>
      <c r="M30" s="30" t="s">
        <v>92</v>
      </c>
      <c r="N30" s="24">
        <v>299</v>
      </c>
      <c r="O30" s="30" t="s">
        <v>92</v>
      </c>
      <c r="P30" s="59">
        <v>424</v>
      </c>
      <c r="Q30" s="30" t="s">
        <v>92</v>
      </c>
      <c r="R30" s="59">
        <v>592</v>
      </c>
      <c r="S30" s="30" t="s">
        <v>92</v>
      </c>
      <c r="T30" s="59">
        <v>795</v>
      </c>
      <c r="U30" s="30" t="s">
        <v>92</v>
      </c>
      <c r="V30" s="59">
        <v>959</v>
      </c>
      <c r="W30" s="30" t="s">
        <v>92</v>
      </c>
      <c r="X30" s="24">
        <v>968</v>
      </c>
      <c r="Y30" s="30" t="s">
        <v>92</v>
      </c>
      <c r="Z30" s="24">
        <v>868</v>
      </c>
      <c r="AA30" s="30" t="s">
        <v>92</v>
      </c>
      <c r="AB30" s="24">
        <v>1035</v>
      </c>
      <c r="AC30" s="30" t="s">
        <v>92</v>
      </c>
      <c r="AD30" s="24">
        <v>968</v>
      </c>
      <c r="AE30" s="30" t="s">
        <v>92</v>
      </c>
      <c r="AF30" s="24">
        <f>130+659+142</f>
        <v>931</v>
      </c>
      <c r="AG30" s="30" t="s">
        <v>92</v>
      </c>
      <c r="AH30" s="24">
        <f>109+914+126</f>
        <v>1149</v>
      </c>
      <c r="AI30" s="30" t="s">
        <v>92</v>
      </c>
      <c r="AJ30" s="24">
        <f>121+1031+157</f>
        <v>1309</v>
      </c>
      <c r="AK30" s="30" t="s">
        <v>92</v>
      </c>
      <c r="AL30" s="24">
        <v>1520</v>
      </c>
      <c r="AM30" s="30" t="s">
        <v>92</v>
      </c>
      <c r="AN30" s="24">
        <f>156+1551+168</f>
        <v>1875</v>
      </c>
      <c r="AO30" s="30" t="s">
        <v>92</v>
      </c>
      <c r="AP30" s="24">
        <f>196+1608+227</f>
        <v>2031</v>
      </c>
      <c r="AQ30" s="30" t="s">
        <v>92</v>
      </c>
      <c r="AR30" s="24">
        <f>180+1832+337</f>
        <v>2349</v>
      </c>
      <c r="AS30" s="30" t="s">
        <v>92</v>
      </c>
      <c r="AT30" s="24">
        <f>141+1474+274</f>
        <v>1889</v>
      </c>
      <c r="AU30" s="30" t="s">
        <v>92</v>
      </c>
      <c r="AV30" s="24">
        <f>142+1491+275</f>
        <v>1908</v>
      </c>
      <c r="AW30" s="30" t="s">
        <v>92</v>
      </c>
      <c r="AX30" s="24">
        <f>108+1418+239</f>
        <v>1765</v>
      </c>
      <c r="AY30" s="30" t="s">
        <v>92</v>
      </c>
      <c r="AZ30" s="24">
        <f>115+1339+282</f>
        <v>1736</v>
      </c>
      <c r="BA30" s="30" t="s">
        <v>92</v>
      </c>
      <c r="BB30" s="24">
        <f>93+1270+282</f>
        <v>1645</v>
      </c>
      <c r="BC30" s="30" t="s">
        <v>92</v>
      </c>
      <c r="BD30" s="24">
        <f>93+1265+333</f>
        <v>1691</v>
      </c>
      <c r="BE30" s="24">
        <f>31+126+115</f>
        <v>272</v>
      </c>
      <c r="BF30" s="24">
        <v>1516</v>
      </c>
      <c r="BG30" s="24">
        <f>6+36+44+14+65+33</f>
        <v>198</v>
      </c>
      <c r="BH30" s="24">
        <f>93+1089+232</f>
        <v>1414</v>
      </c>
      <c r="BI30" s="24">
        <f>21+105+73</f>
        <v>199</v>
      </c>
      <c r="BJ30" s="24">
        <f>84+1199+239</f>
        <v>1522</v>
      </c>
      <c r="BK30" s="24">
        <f>18+157+85</f>
        <v>260</v>
      </c>
      <c r="BL30" s="24">
        <f>62+648+253</f>
        <v>963</v>
      </c>
      <c r="BM30" s="24">
        <f>12+77+92</f>
        <v>181</v>
      </c>
      <c r="BN30" s="24">
        <f>102+1085+292</f>
        <v>1479</v>
      </c>
      <c r="BO30" s="24">
        <f>16+154+121</f>
        <v>291</v>
      </c>
      <c r="BP30" s="24">
        <f>112+1042+301</f>
        <v>1455</v>
      </c>
      <c r="BQ30" s="24">
        <f>18+160+120</f>
        <v>298</v>
      </c>
      <c r="BR30" s="24">
        <f>109+1054+349</f>
        <v>1512</v>
      </c>
      <c r="BS30" s="24">
        <f>20+183+147</f>
        <v>350</v>
      </c>
      <c r="BT30" s="24">
        <f>146+1252+433</f>
        <v>1831</v>
      </c>
      <c r="BU30" s="24">
        <f>29+206+184</f>
        <v>419</v>
      </c>
      <c r="BV30" s="44" t="s">
        <v>3</v>
      </c>
      <c r="BW30" s="24"/>
      <c r="BX30" s="24">
        <f>208+1523+602</f>
        <v>2333</v>
      </c>
      <c r="BY30" s="24">
        <f>58+308+251</f>
        <v>617</v>
      </c>
      <c r="BZ30" s="24">
        <f>186+1433+543</f>
        <v>2162</v>
      </c>
      <c r="CA30" s="24" t="s">
        <v>92</v>
      </c>
      <c r="CB30" s="24">
        <f>171+1464+562</f>
        <v>2197</v>
      </c>
      <c r="CC30" s="24">
        <f>46+313+239</f>
        <v>598</v>
      </c>
      <c r="CD30" s="24">
        <f>160+1341+557</f>
        <v>2058</v>
      </c>
      <c r="CE30" s="24">
        <f>40+278+241</f>
        <v>559</v>
      </c>
      <c r="CF30" s="24">
        <f>130+1125+346</f>
        <v>1601</v>
      </c>
      <c r="CG30" s="24">
        <f>28+243+128</f>
        <v>399</v>
      </c>
      <c r="CH30" s="24">
        <f>141+1300+256</f>
        <v>1697</v>
      </c>
      <c r="CI30" s="24">
        <f>310+70</f>
        <v>380</v>
      </c>
      <c r="CJ30" s="24">
        <f>179+1225+287</f>
        <v>1691</v>
      </c>
      <c r="CK30" s="24">
        <f>292+103</f>
        <v>395</v>
      </c>
      <c r="CL30" s="24">
        <f>202+1670+381</f>
        <v>2253</v>
      </c>
      <c r="CM30" s="24" t="s">
        <v>92</v>
      </c>
      <c r="CN30" s="24">
        <f>473+1929</f>
        <v>2402</v>
      </c>
      <c r="CO30" s="24">
        <f>163+439</f>
        <v>602</v>
      </c>
      <c r="CP30" s="24">
        <f>634+1823</f>
        <v>2457</v>
      </c>
      <c r="CQ30" s="24">
        <f>183+432</f>
        <v>615</v>
      </c>
      <c r="CR30" s="24">
        <f>596+1964</f>
        <v>2560</v>
      </c>
      <c r="CS30" s="24">
        <f>180+464</f>
        <v>644</v>
      </c>
      <c r="CT30" s="24">
        <f>537+1703</f>
        <v>2240</v>
      </c>
      <c r="CU30" s="24">
        <f>180+439</f>
        <v>619</v>
      </c>
      <c r="CV30" s="23">
        <f>1410+382</f>
        <v>1792</v>
      </c>
      <c r="CW30" s="24">
        <f>119+348+6</f>
        <v>473</v>
      </c>
      <c r="CX30" s="24">
        <f>456+64</f>
        <v>520</v>
      </c>
      <c r="CY30" s="28">
        <v>244</v>
      </c>
      <c r="CZ30" s="23">
        <f>416+1391</f>
        <v>1807</v>
      </c>
      <c r="DA30" s="24">
        <f>334+117</f>
        <v>451</v>
      </c>
      <c r="DB30" s="24">
        <f>648+125</f>
        <v>773</v>
      </c>
      <c r="DC30" s="28">
        <v>394</v>
      </c>
      <c r="DD30" s="23">
        <v>1921</v>
      </c>
      <c r="DE30" s="24">
        <v>522</v>
      </c>
      <c r="DF30" s="24">
        <v>735</v>
      </c>
      <c r="DG30" s="24">
        <v>406</v>
      </c>
      <c r="DH30" s="23">
        <v>2068</v>
      </c>
      <c r="DI30" s="24">
        <v>575</v>
      </c>
      <c r="DJ30" s="24">
        <v>766</v>
      </c>
      <c r="DK30" s="28">
        <v>425</v>
      </c>
      <c r="DL30" s="24">
        <v>2098</v>
      </c>
      <c r="DM30" s="24">
        <v>673</v>
      </c>
      <c r="DN30" s="24">
        <v>886</v>
      </c>
      <c r="DO30" s="24">
        <v>478</v>
      </c>
      <c r="DP30" s="23">
        <v>2537</v>
      </c>
      <c r="DQ30" s="24">
        <v>835</v>
      </c>
      <c r="DR30" s="24">
        <v>1026</v>
      </c>
      <c r="DS30" s="28">
        <v>575</v>
      </c>
      <c r="DT30" s="24">
        <v>2404</v>
      </c>
      <c r="DU30" s="24">
        <v>790</v>
      </c>
      <c r="DV30" s="24">
        <v>811</v>
      </c>
      <c r="DW30" s="28">
        <v>439</v>
      </c>
      <c r="DX30" s="23">
        <v>2174</v>
      </c>
      <c r="DY30" s="24">
        <v>819</v>
      </c>
      <c r="DZ30" s="24">
        <v>708</v>
      </c>
      <c r="EA30" s="28">
        <v>346</v>
      </c>
      <c r="EB30" s="24">
        <v>2382</v>
      </c>
      <c r="EC30" s="24">
        <v>1055</v>
      </c>
      <c r="ED30" s="24">
        <v>444</v>
      </c>
      <c r="EE30" s="28">
        <v>245</v>
      </c>
      <c r="EF30" s="24">
        <v>2591</v>
      </c>
      <c r="EG30" s="24">
        <v>1148</v>
      </c>
      <c r="EH30" s="24">
        <v>449</v>
      </c>
      <c r="EI30" s="28">
        <v>229</v>
      </c>
    </row>
    <row r="31" spans="2:139" s="50" customFormat="1" ht="12.75">
      <c r="B31" s="34" t="s">
        <v>40</v>
      </c>
      <c r="C31" s="36" t="s">
        <v>52</v>
      </c>
      <c r="D31" s="20" t="s">
        <v>92</v>
      </c>
      <c r="E31" s="21" t="s">
        <v>92</v>
      </c>
      <c r="F31" s="21" t="s">
        <v>92</v>
      </c>
      <c r="G31" s="21" t="s">
        <v>92</v>
      </c>
      <c r="H31" s="21" t="s">
        <v>92</v>
      </c>
      <c r="I31" s="21" t="s">
        <v>92</v>
      </c>
      <c r="J31" s="21" t="s">
        <v>92</v>
      </c>
      <c r="K31" s="21" t="s">
        <v>92</v>
      </c>
      <c r="L31" s="21" t="s">
        <v>92</v>
      </c>
      <c r="M31" s="21" t="s">
        <v>92</v>
      </c>
      <c r="N31" s="21" t="s">
        <v>92</v>
      </c>
      <c r="O31" s="21" t="s">
        <v>92</v>
      </c>
      <c r="P31" s="21" t="s">
        <v>92</v>
      </c>
      <c r="Q31" s="21" t="s">
        <v>92</v>
      </c>
      <c r="R31" s="21" t="s">
        <v>92</v>
      </c>
      <c r="S31" s="21" t="s">
        <v>92</v>
      </c>
      <c r="T31" s="21" t="s">
        <v>92</v>
      </c>
      <c r="U31" s="21" t="s">
        <v>92</v>
      </c>
      <c r="V31" s="21" t="s">
        <v>92</v>
      </c>
      <c r="W31" s="21" t="s">
        <v>92</v>
      </c>
      <c r="X31" s="21" t="s">
        <v>92</v>
      </c>
      <c r="Y31" s="21" t="s">
        <v>92</v>
      </c>
      <c r="Z31" s="21" t="s">
        <v>92</v>
      </c>
      <c r="AA31" s="21" t="s">
        <v>92</v>
      </c>
      <c r="AB31" s="21" t="s">
        <v>92</v>
      </c>
      <c r="AC31" s="21" t="s">
        <v>92</v>
      </c>
      <c r="AD31" s="21" t="s">
        <v>92</v>
      </c>
      <c r="AE31" s="21" t="s">
        <v>92</v>
      </c>
      <c r="AF31" s="21" t="s">
        <v>92</v>
      </c>
      <c r="AG31" s="21" t="s">
        <v>92</v>
      </c>
      <c r="AH31" s="21" t="s">
        <v>92</v>
      </c>
      <c r="AI31" s="21" t="s">
        <v>92</v>
      </c>
      <c r="AJ31" s="21" t="s">
        <v>92</v>
      </c>
      <c r="AK31" s="21" t="s">
        <v>92</v>
      </c>
      <c r="AL31" s="21" t="s">
        <v>92</v>
      </c>
      <c r="AM31" s="21" t="s">
        <v>92</v>
      </c>
      <c r="AN31" s="21" t="s">
        <v>92</v>
      </c>
      <c r="AO31" s="21" t="s">
        <v>92</v>
      </c>
      <c r="AP31" s="21" t="s">
        <v>92</v>
      </c>
      <c r="AQ31" s="21" t="s">
        <v>92</v>
      </c>
      <c r="AR31" s="21" t="s">
        <v>92</v>
      </c>
      <c r="AS31" s="21" t="s">
        <v>92</v>
      </c>
      <c r="AT31" s="21" t="s">
        <v>92</v>
      </c>
      <c r="AU31" s="21" t="s">
        <v>92</v>
      </c>
      <c r="AV31" s="21" t="s">
        <v>92</v>
      </c>
      <c r="AW31" s="21" t="s">
        <v>92</v>
      </c>
      <c r="AX31" s="21" t="s">
        <v>92</v>
      </c>
      <c r="AY31" s="21" t="s">
        <v>92</v>
      </c>
      <c r="AZ31" s="21" t="s">
        <v>92</v>
      </c>
      <c r="BA31" s="21" t="s">
        <v>92</v>
      </c>
      <c r="BB31" s="21" t="s">
        <v>92</v>
      </c>
      <c r="BC31" s="21" t="s">
        <v>92</v>
      </c>
      <c r="BD31" s="21" t="s">
        <v>92</v>
      </c>
      <c r="BE31" s="21" t="s">
        <v>92</v>
      </c>
      <c r="BF31" s="21" t="s">
        <v>92</v>
      </c>
      <c r="BG31" s="21" t="s">
        <v>92</v>
      </c>
      <c r="BH31" s="21" t="s">
        <v>92</v>
      </c>
      <c r="BI31" s="21" t="s">
        <v>92</v>
      </c>
      <c r="BJ31" s="21" t="s">
        <v>92</v>
      </c>
      <c r="BK31" s="21" t="s">
        <v>92</v>
      </c>
      <c r="BL31" s="21" t="s">
        <v>92</v>
      </c>
      <c r="BM31" s="21" t="s">
        <v>92</v>
      </c>
      <c r="BN31" s="21" t="s">
        <v>92</v>
      </c>
      <c r="BO31" s="21" t="s">
        <v>92</v>
      </c>
      <c r="BP31" s="21" t="s">
        <v>92</v>
      </c>
      <c r="BQ31" s="21" t="s">
        <v>92</v>
      </c>
      <c r="BR31" s="21" t="s">
        <v>92</v>
      </c>
      <c r="BS31" s="21" t="s">
        <v>92</v>
      </c>
      <c r="BT31" s="21" t="s">
        <v>92</v>
      </c>
      <c r="BU31" s="21" t="s">
        <v>92</v>
      </c>
      <c r="BV31" s="21" t="s">
        <v>5</v>
      </c>
      <c r="BW31" s="21"/>
      <c r="BX31" s="21" t="s">
        <v>92</v>
      </c>
      <c r="BY31" s="21" t="s">
        <v>92</v>
      </c>
      <c r="BZ31" s="21" t="s">
        <v>92</v>
      </c>
      <c r="CA31" s="21" t="s">
        <v>92</v>
      </c>
      <c r="CB31" s="21" t="s">
        <v>92</v>
      </c>
      <c r="CC31" s="21" t="s">
        <v>92</v>
      </c>
      <c r="CD31" s="21" t="s">
        <v>92</v>
      </c>
      <c r="CE31" s="21" t="s">
        <v>92</v>
      </c>
      <c r="CF31" s="21" t="s">
        <v>92</v>
      </c>
      <c r="CG31" s="21" t="s">
        <v>92</v>
      </c>
      <c r="CH31" s="21" t="s">
        <v>92</v>
      </c>
      <c r="CI31" s="21" t="s">
        <v>92</v>
      </c>
      <c r="CJ31" s="21" t="s">
        <v>92</v>
      </c>
      <c r="CK31" s="21" t="s">
        <v>92</v>
      </c>
      <c r="CL31" s="21" t="s">
        <v>92</v>
      </c>
      <c r="CM31" s="21" t="s">
        <v>92</v>
      </c>
      <c r="CN31" s="21">
        <v>131</v>
      </c>
      <c r="CO31" s="21">
        <v>37</v>
      </c>
      <c r="CP31" s="21">
        <v>223</v>
      </c>
      <c r="CQ31" s="21">
        <v>34</v>
      </c>
      <c r="CR31" s="21">
        <v>184</v>
      </c>
      <c r="CS31" s="21">
        <v>35</v>
      </c>
      <c r="CT31" s="21">
        <v>140</v>
      </c>
      <c r="CU31" s="21">
        <v>39</v>
      </c>
      <c r="CV31" s="20">
        <v>122</v>
      </c>
      <c r="CW31" s="21">
        <v>24</v>
      </c>
      <c r="CX31" s="21">
        <v>50</v>
      </c>
      <c r="CY31" s="22">
        <v>22</v>
      </c>
      <c r="CZ31" s="20">
        <v>176</v>
      </c>
      <c r="DA31" s="21">
        <v>26</v>
      </c>
      <c r="DB31" s="21">
        <v>89</v>
      </c>
      <c r="DC31" s="22">
        <v>58</v>
      </c>
      <c r="DD31" s="20">
        <v>178</v>
      </c>
      <c r="DE31" s="21">
        <v>46</v>
      </c>
      <c r="DF31" s="21">
        <v>94</v>
      </c>
      <c r="DG31" s="21">
        <v>59</v>
      </c>
      <c r="DH31" s="20">
        <v>192</v>
      </c>
      <c r="DI31" s="21">
        <v>54</v>
      </c>
      <c r="DJ31" s="21">
        <v>153</v>
      </c>
      <c r="DK31" s="22">
        <v>82</v>
      </c>
      <c r="DL31" s="21">
        <v>238</v>
      </c>
      <c r="DM31" s="21">
        <v>70</v>
      </c>
      <c r="DN31" s="21">
        <v>195</v>
      </c>
      <c r="DO31" s="21">
        <v>91</v>
      </c>
      <c r="DP31" s="20">
        <v>303</v>
      </c>
      <c r="DQ31" s="21">
        <v>82</v>
      </c>
      <c r="DR31" s="21">
        <v>247</v>
      </c>
      <c r="DS31" s="22">
        <v>138</v>
      </c>
      <c r="DT31" s="21">
        <v>287</v>
      </c>
      <c r="DU31" s="21">
        <v>94</v>
      </c>
      <c r="DV31" s="21">
        <v>198</v>
      </c>
      <c r="DW31" s="22">
        <v>94</v>
      </c>
      <c r="DX31" s="20">
        <v>285</v>
      </c>
      <c r="DY31" s="21">
        <v>116</v>
      </c>
      <c r="DZ31" s="21">
        <v>148</v>
      </c>
      <c r="EA31" s="22">
        <v>82</v>
      </c>
      <c r="EB31" s="21">
        <v>426</v>
      </c>
      <c r="EC31" s="21">
        <v>242</v>
      </c>
      <c r="ED31" s="21">
        <v>100</v>
      </c>
      <c r="EE31" s="22">
        <v>55</v>
      </c>
      <c r="EF31" s="21">
        <v>502</v>
      </c>
      <c r="EG31" s="21">
        <v>304</v>
      </c>
      <c r="EH31" s="21">
        <v>123</v>
      </c>
      <c r="EI31" s="22">
        <v>65</v>
      </c>
    </row>
    <row r="32" spans="2:139" s="50" customFormat="1" ht="12.75">
      <c r="B32" s="34"/>
      <c r="C32" s="36" t="s">
        <v>53</v>
      </c>
      <c r="D32" s="20" t="s">
        <v>92</v>
      </c>
      <c r="E32" s="21" t="s">
        <v>92</v>
      </c>
      <c r="F32" s="21" t="s">
        <v>92</v>
      </c>
      <c r="G32" s="21" t="s">
        <v>92</v>
      </c>
      <c r="H32" s="21" t="s">
        <v>92</v>
      </c>
      <c r="I32" s="21" t="s">
        <v>92</v>
      </c>
      <c r="J32" s="21" t="s">
        <v>92</v>
      </c>
      <c r="K32" s="21" t="s">
        <v>92</v>
      </c>
      <c r="L32" s="21" t="s">
        <v>92</v>
      </c>
      <c r="M32" s="21" t="s">
        <v>92</v>
      </c>
      <c r="N32" s="21" t="s">
        <v>92</v>
      </c>
      <c r="O32" s="21" t="s">
        <v>92</v>
      </c>
      <c r="P32" s="21" t="s">
        <v>92</v>
      </c>
      <c r="Q32" s="21" t="s">
        <v>92</v>
      </c>
      <c r="R32" s="21" t="s">
        <v>92</v>
      </c>
      <c r="S32" s="21" t="s">
        <v>92</v>
      </c>
      <c r="T32" s="21" t="s">
        <v>92</v>
      </c>
      <c r="U32" s="21" t="s">
        <v>92</v>
      </c>
      <c r="V32" s="21" t="s">
        <v>92</v>
      </c>
      <c r="W32" s="21" t="s">
        <v>92</v>
      </c>
      <c r="X32" s="21" t="s">
        <v>92</v>
      </c>
      <c r="Y32" s="21" t="s">
        <v>92</v>
      </c>
      <c r="Z32" s="21" t="s">
        <v>92</v>
      </c>
      <c r="AA32" s="21" t="s">
        <v>92</v>
      </c>
      <c r="AB32" s="21" t="s">
        <v>92</v>
      </c>
      <c r="AC32" s="21" t="s">
        <v>92</v>
      </c>
      <c r="AD32" s="21" t="s">
        <v>92</v>
      </c>
      <c r="AE32" s="21" t="s">
        <v>92</v>
      </c>
      <c r="AF32" s="21">
        <v>130</v>
      </c>
      <c r="AG32" s="21" t="s">
        <v>92</v>
      </c>
      <c r="AH32" s="21">
        <v>109</v>
      </c>
      <c r="AI32" s="21" t="s">
        <v>92</v>
      </c>
      <c r="AJ32" s="21">
        <v>121</v>
      </c>
      <c r="AK32" s="21" t="s">
        <v>92</v>
      </c>
      <c r="AL32" s="21">
        <f>40+33+33+35</f>
        <v>141</v>
      </c>
      <c r="AM32" s="21" t="s">
        <v>92</v>
      </c>
      <c r="AN32" s="21">
        <v>156</v>
      </c>
      <c r="AO32" s="21" t="s">
        <v>92</v>
      </c>
      <c r="AP32" s="21">
        <v>196</v>
      </c>
      <c r="AQ32" s="21" t="s">
        <v>92</v>
      </c>
      <c r="AR32" s="21">
        <v>180</v>
      </c>
      <c r="AS32" s="21" t="s">
        <v>92</v>
      </c>
      <c r="AT32" s="21">
        <v>141</v>
      </c>
      <c r="AU32" s="21" t="s">
        <v>92</v>
      </c>
      <c r="AV32" s="21">
        <v>142</v>
      </c>
      <c r="AW32" s="21" t="s">
        <v>92</v>
      </c>
      <c r="AX32" s="21">
        <v>108</v>
      </c>
      <c r="AY32" s="21" t="s">
        <v>92</v>
      </c>
      <c r="AZ32" s="21">
        <v>115</v>
      </c>
      <c r="BA32" s="21" t="s">
        <v>92</v>
      </c>
      <c r="BB32" s="21">
        <v>93</v>
      </c>
      <c r="BC32" s="21" t="s">
        <v>92</v>
      </c>
      <c r="BD32" s="21">
        <v>93</v>
      </c>
      <c r="BE32" s="21">
        <v>31</v>
      </c>
      <c r="BF32" s="21">
        <f>33+53</f>
        <v>86</v>
      </c>
      <c r="BG32" s="21">
        <v>20</v>
      </c>
      <c r="BH32" s="21">
        <v>93</v>
      </c>
      <c r="BI32" s="21">
        <v>21</v>
      </c>
      <c r="BJ32" s="21">
        <v>84</v>
      </c>
      <c r="BK32" s="21">
        <v>18</v>
      </c>
      <c r="BL32" s="21">
        <v>62</v>
      </c>
      <c r="BM32" s="21">
        <v>12</v>
      </c>
      <c r="BN32" s="21">
        <v>102</v>
      </c>
      <c r="BO32" s="21">
        <v>16</v>
      </c>
      <c r="BP32" s="21">
        <v>112</v>
      </c>
      <c r="BQ32" s="21">
        <v>18</v>
      </c>
      <c r="BR32" s="21">
        <v>109</v>
      </c>
      <c r="BS32" s="21">
        <v>20</v>
      </c>
      <c r="BT32" s="21">
        <v>146</v>
      </c>
      <c r="BU32" s="21">
        <v>29</v>
      </c>
      <c r="BV32" s="21" t="s">
        <v>6</v>
      </c>
      <c r="BW32" s="21"/>
      <c r="BX32" s="21">
        <v>208</v>
      </c>
      <c r="BY32" s="21">
        <v>58</v>
      </c>
      <c r="BZ32" s="21">
        <v>186</v>
      </c>
      <c r="CA32" s="21" t="s">
        <v>92</v>
      </c>
      <c r="CB32" s="21">
        <v>171</v>
      </c>
      <c r="CC32" s="21">
        <v>46</v>
      </c>
      <c r="CD32" s="21">
        <v>160</v>
      </c>
      <c r="CE32" s="21">
        <v>40</v>
      </c>
      <c r="CF32" s="21">
        <v>130</v>
      </c>
      <c r="CG32" s="21">
        <v>28</v>
      </c>
      <c r="CH32" s="21">
        <v>141</v>
      </c>
      <c r="CI32" s="21">
        <v>35</v>
      </c>
      <c r="CJ32" s="21">
        <v>179</v>
      </c>
      <c r="CK32" s="21">
        <v>50</v>
      </c>
      <c r="CL32" s="21">
        <v>202</v>
      </c>
      <c r="CM32" s="21" t="s">
        <v>92</v>
      </c>
      <c r="CN32" s="21">
        <v>281</v>
      </c>
      <c r="CO32" s="21">
        <v>61</v>
      </c>
      <c r="CP32" s="21">
        <v>368</v>
      </c>
      <c r="CQ32" s="21">
        <v>83</v>
      </c>
      <c r="CR32" s="21">
        <v>390</v>
      </c>
      <c r="CS32" s="21">
        <v>103</v>
      </c>
      <c r="CT32" s="21">
        <v>372</v>
      </c>
      <c r="CU32" s="21">
        <v>97</v>
      </c>
      <c r="CV32" s="20">
        <v>300</v>
      </c>
      <c r="CW32" s="21">
        <v>77</v>
      </c>
      <c r="CX32" s="21">
        <v>29</v>
      </c>
      <c r="CY32" s="22">
        <v>17</v>
      </c>
      <c r="CZ32" s="20">
        <v>288</v>
      </c>
      <c r="DA32" s="21">
        <v>76</v>
      </c>
      <c r="DB32" s="21">
        <v>42</v>
      </c>
      <c r="DC32" s="22">
        <v>24</v>
      </c>
      <c r="DD32" s="20">
        <v>268</v>
      </c>
      <c r="DE32" s="21">
        <v>74</v>
      </c>
      <c r="DF32" s="21">
        <v>56</v>
      </c>
      <c r="DG32" s="21">
        <v>36</v>
      </c>
      <c r="DH32" s="20">
        <v>290</v>
      </c>
      <c r="DI32" s="21">
        <v>94</v>
      </c>
      <c r="DJ32" s="21">
        <v>57</v>
      </c>
      <c r="DK32" s="22">
        <v>42</v>
      </c>
      <c r="DL32" s="21">
        <v>284</v>
      </c>
      <c r="DM32" s="21">
        <v>105</v>
      </c>
      <c r="DN32" s="21">
        <v>45</v>
      </c>
      <c r="DO32" s="21">
        <v>33</v>
      </c>
      <c r="DP32" s="20">
        <v>299</v>
      </c>
      <c r="DQ32" s="21">
        <v>109</v>
      </c>
      <c r="DR32" s="21">
        <v>51</v>
      </c>
      <c r="DS32" s="22">
        <v>33</v>
      </c>
      <c r="DT32" s="21">
        <v>274</v>
      </c>
      <c r="DU32" s="21">
        <v>113</v>
      </c>
      <c r="DV32" s="21">
        <v>26</v>
      </c>
      <c r="DW32" s="22">
        <v>19</v>
      </c>
      <c r="DX32" s="20">
        <v>255</v>
      </c>
      <c r="DY32" s="21">
        <v>120</v>
      </c>
      <c r="DZ32" s="21">
        <v>20</v>
      </c>
      <c r="EA32" s="22">
        <v>11</v>
      </c>
      <c r="EB32" s="21">
        <v>257</v>
      </c>
      <c r="EC32" s="21">
        <v>119</v>
      </c>
      <c r="ED32" s="21">
        <v>17</v>
      </c>
      <c r="EE32" s="22">
        <v>10</v>
      </c>
      <c r="EF32" s="21">
        <v>262</v>
      </c>
      <c r="EG32" s="21">
        <v>124</v>
      </c>
      <c r="EH32" s="21">
        <v>17</v>
      </c>
      <c r="EI32" s="22">
        <v>11</v>
      </c>
    </row>
    <row r="33" spans="2:139" s="50" customFormat="1" ht="12.75">
      <c r="B33" s="40"/>
      <c r="C33" s="43" t="s">
        <v>54</v>
      </c>
      <c r="D33" s="25" t="s">
        <v>92</v>
      </c>
      <c r="E33" s="21" t="s">
        <v>92</v>
      </c>
      <c r="F33" s="26" t="s">
        <v>92</v>
      </c>
      <c r="G33" s="21" t="s">
        <v>92</v>
      </c>
      <c r="H33" s="26" t="s">
        <v>92</v>
      </c>
      <c r="I33" s="21" t="s">
        <v>92</v>
      </c>
      <c r="J33" s="26" t="s">
        <v>92</v>
      </c>
      <c r="K33" s="21" t="s">
        <v>92</v>
      </c>
      <c r="L33" s="26" t="s">
        <v>92</v>
      </c>
      <c r="M33" s="21" t="s">
        <v>92</v>
      </c>
      <c r="N33" s="26" t="s">
        <v>92</v>
      </c>
      <c r="O33" s="21" t="s">
        <v>92</v>
      </c>
      <c r="P33" s="26" t="s">
        <v>92</v>
      </c>
      <c r="Q33" s="21" t="s">
        <v>92</v>
      </c>
      <c r="R33" s="26" t="s">
        <v>92</v>
      </c>
      <c r="S33" s="21" t="s">
        <v>92</v>
      </c>
      <c r="T33" s="26" t="s">
        <v>92</v>
      </c>
      <c r="U33" s="21" t="s">
        <v>92</v>
      </c>
      <c r="V33" s="26" t="s">
        <v>92</v>
      </c>
      <c r="W33" s="21" t="s">
        <v>92</v>
      </c>
      <c r="X33" s="26" t="s">
        <v>92</v>
      </c>
      <c r="Y33" s="21" t="s">
        <v>92</v>
      </c>
      <c r="Z33" s="26" t="s">
        <v>92</v>
      </c>
      <c r="AA33" s="21" t="s">
        <v>92</v>
      </c>
      <c r="AB33" s="26" t="s">
        <v>92</v>
      </c>
      <c r="AC33" s="21" t="s">
        <v>92</v>
      </c>
      <c r="AD33" s="26" t="s">
        <v>92</v>
      </c>
      <c r="AE33" s="21" t="s">
        <v>92</v>
      </c>
      <c r="AF33" s="26">
        <v>659</v>
      </c>
      <c r="AG33" s="26" t="s">
        <v>92</v>
      </c>
      <c r="AH33" s="26">
        <v>914</v>
      </c>
      <c r="AI33" s="26" t="s">
        <v>92</v>
      </c>
      <c r="AJ33" s="26">
        <v>1031</v>
      </c>
      <c r="AK33" s="26" t="s">
        <v>92</v>
      </c>
      <c r="AL33" s="26">
        <v>1203</v>
      </c>
      <c r="AM33" s="26" t="s">
        <v>92</v>
      </c>
      <c r="AN33" s="26">
        <v>1551</v>
      </c>
      <c r="AO33" s="26" t="s">
        <v>92</v>
      </c>
      <c r="AP33" s="26">
        <v>1608</v>
      </c>
      <c r="AQ33" s="26" t="s">
        <v>92</v>
      </c>
      <c r="AR33" s="26">
        <v>1832</v>
      </c>
      <c r="AS33" s="26" t="s">
        <v>92</v>
      </c>
      <c r="AT33" s="26">
        <v>1474</v>
      </c>
      <c r="AU33" s="26" t="s">
        <v>92</v>
      </c>
      <c r="AV33" s="26">
        <v>1491</v>
      </c>
      <c r="AW33" s="26" t="s">
        <v>92</v>
      </c>
      <c r="AX33" s="26">
        <v>1418</v>
      </c>
      <c r="AY33" s="26" t="s">
        <v>92</v>
      </c>
      <c r="AZ33" s="26">
        <v>1339</v>
      </c>
      <c r="BA33" s="26" t="s">
        <v>92</v>
      </c>
      <c r="BB33" s="26">
        <v>1270</v>
      </c>
      <c r="BC33" s="26" t="s">
        <v>92</v>
      </c>
      <c r="BD33" s="26">
        <v>1265</v>
      </c>
      <c r="BE33" s="26">
        <v>126</v>
      </c>
      <c r="BF33" s="26">
        <v>1074</v>
      </c>
      <c r="BG33" s="26">
        <f>65+36</f>
        <v>101</v>
      </c>
      <c r="BH33" s="26">
        <v>1089</v>
      </c>
      <c r="BI33" s="26">
        <v>105</v>
      </c>
      <c r="BJ33" s="26">
        <v>1199</v>
      </c>
      <c r="BK33" s="26">
        <v>157</v>
      </c>
      <c r="BL33" s="26">
        <v>648</v>
      </c>
      <c r="BM33" s="26">
        <v>77</v>
      </c>
      <c r="BN33" s="26">
        <v>1085</v>
      </c>
      <c r="BO33" s="26">
        <v>154</v>
      </c>
      <c r="BP33" s="26">
        <v>1042</v>
      </c>
      <c r="BQ33" s="26">
        <v>160</v>
      </c>
      <c r="BR33" s="26">
        <v>1054</v>
      </c>
      <c r="BS33" s="26">
        <v>183</v>
      </c>
      <c r="BT33" s="26">
        <v>1252</v>
      </c>
      <c r="BU33" s="26">
        <v>206</v>
      </c>
      <c r="BV33" s="26" t="s">
        <v>90</v>
      </c>
      <c r="BW33" s="26"/>
      <c r="BX33" s="26">
        <v>1523</v>
      </c>
      <c r="BY33" s="26">
        <v>308</v>
      </c>
      <c r="BZ33" s="26">
        <v>1433</v>
      </c>
      <c r="CA33" s="26" t="s">
        <v>92</v>
      </c>
      <c r="CB33" s="26">
        <v>1464</v>
      </c>
      <c r="CC33" s="26">
        <v>313</v>
      </c>
      <c r="CD33" s="26">
        <v>1341</v>
      </c>
      <c r="CE33" s="26">
        <v>278</v>
      </c>
      <c r="CF33" s="26">
        <v>1125</v>
      </c>
      <c r="CG33" s="26">
        <v>243</v>
      </c>
      <c r="CH33" s="26">
        <v>1300</v>
      </c>
      <c r="CI33" s="26">
        <v>275</v>
      </c>
      <c r="CJ33" s="26">
        <v>1225</v>
      </c>
      <c r="CK33" s="26">
        <v>242</v>
      </c>
      <c r="CL33" s="26">
        <v>1670</v>
      </c>
      <c r="CM33" s="26" t="s">
        <v>92</v>
      </c>
      <c r="CN33" s="26">
        <v>1649</v>
      </c>
      <c r="CO33" s="26">
        <v>378</v>
      </c>
      <c r="CP33" s="26">
        <v>1455</v>
      </c>
      <c r="CQ33" s="26">
        <v>349</v>
      </c>
      <c r="CR33" s="26">
        <v>1574</v>
      </c>
      <c r="CS33" s="26">
        <v>361</v>
      </c>
      <c r="CT33" s="26">
        <v>1331</v>
      </c>
      <c r="CU33" s="26">
        <v>342</v>
      </c>
      <c r="CV33" s="25">
        <v>1110</v>
      </c>
      <c r="CW33" s="26">
        <v>174</v>
      </c>
      <c r="CX33" s="26">
        <v>35</v>
      </c>
      <c r="CY33" s="27">
        <v>10</v>
      </c>
      <c r="CZ33" s="25">
        <v>1103</v>
      </c>
      <c r="DA33" s="26">
        <v>258</v>
      </c>
      <c r="DB33" s="26">
        <v>83</v>
      </c>
      <c r="DC33" s="27">
        <v>37</v>
      </c>
      <c r="DD33" s="25">
        <v>1181</v>
      </c>
      <c r="DE33" s="26">
        <v>281</v>
      </c>
      <c r="DF33" s="26">
        <v>101</v>
      </c>
      <c r="DG33" s="26">
        <v>49</v>
      </c>
      <c r="DH33" s="25">
        <v>1231</v>
      </c>
      <c r="DI33" s="26">
        <v>283</v>
      </c>
      <c r="DJ33" s="26">
        <v>86</v>
      </c>
      <c r="DK33" s="27">
        <v>48</v>
      </c>
      <c r="DL33" s="26">
        <v>1181</v>
      </c>
      <c r="DM33" s="26">
        <v>315</v>
      </c>
      <c r="DN33" s="26">
        <v>107</v>
      </c>
      <c r="DO33" s="26">
        <v>62</v>
      </c>
      <c r="DP33" s="25">
        <v>1382</v>
      </c>
      <c r="DQ33" s="26">
        <v>392</v>
      </c>
      <c r="DR33" s="26">
        <v>103</v>
      </c>
      <c r="DS33" s="27">
        <v>62</v>
      </c>
      <c r="DT33" s="26">
        <v>1333</v>
      </c>
      <c r="DU33" s="26">
        <v>330</v>
      </c>
      <c r="DV33" s="26">
        <v>56</v>
      </c>
      <c r="DW33" s="27">
        <v>32</v>
      </c>
      <c r="DX33" s="25">
        <v>1102</v>
      </c>
      <c r="DY33" s="26">
        <v>319</v>
      </c>
      <c r="DZ33" s="26">
        <v>57</v>
      </c>
      <c r="EA33" s="27">
        <v>30</v>
      </c>
      <c r="EB33" s="26">
        <v>1083</v>
      </c>
      <c r="EC33" s="26">
        <v>337</v>
      </c>
      <c r="ED33" s="26">
        <v>56</v>
      </c>
      <c r="EE33" s="27">
        <v>25</v>
      </c>
      <c r="EF33" s="26">
        <v>1160</v>
      </c>
      <c r="EG33" s="26">
        <v>333</v>
      </c>
      <c r="EH33" s="26">
        <v>53</v>
      </c>
      <c r="EI33" s="27">
        <v>31</v>
      </c>
    </row>
    <row r="34" spans="2:139" s="49" customFormat="1" ht="12.75">
      <c r="B34" s="37" t="s">
        <v>33</v>
      </c>
      <c r="C34" s="38"/>
      <c r="D34" s="23">
        <v>121</v>
      </c>
      <c r="E34" s="30" t="s">
        <v>92</v>
      </c>
      <c r="F34" s="24">
        <v>172</v>
      </c>
      <c r="G34" s="30" t="s">
        <v>92</v>
      </c>
      <c r="H34" s="24">
        <v>194</v>
      </c>
      <c r="I34" s="30" t="s">
        <v>92</v>
      </c>
      <c r="J34" s="24">
        <v>254</v>
      </c>
      <c r="K34" s="30" t="s">
        <v>92</v>
      </c>
      <c r="L34" s="24">
        <v>258</v>
      </c>
      <c r="M34" s="30" t="s">
        <v>92</v>
      </c>
      <c r="N34" s="24">
        <v>251</v>
      </c>
      <c r="O34" s="30" t="s">
        <v>92</v>
      </c>
      <c r="P34" s="24">
        <v>275</v>
      </c>
      <c r="Q34" s="30" t="s">
        <v>92</v>
      </c>
      <c r="R34" s="24">
        <v>343</v>
      </c>
      <c r="S34" s="30" t="s">
        <v>92</v>
      </c>
      <c r="T34" s="24">
        <v>420</v>
      </c>
      <c r="U34" s="30" t="s">
        <v>92</v>
      </c>
      <c r="V34" s="24">
        <v>436</v>
      </c>
      <c r="W34" s="30" t="s">
        <v>92</v>
      </c>
      <c r="X34" s="24">
        <v>445</v>
      </c>
      <c r="Y34" s="30" t="s">
        <v>92</v>
      </c>
      <c r="Z34" s="24">
        <v>444</v>
      </c>
      <c r="AA34" s="30" t="s">
        <v>92</v>
      </c>
      <c r="AB34" s="24">
        <v>561</v>
      </c>
      <c r="AC34" s="30" t="s">
        <v>92</v>
      </c>
      <c r="AD34" s="24">
        <v>439</v>
      </c>
      <c r="AE34" s="30" t="s">
        <v>92</v>
      </c>
      <c r="AF34" s="24">
        <f>63+77+268</f>
        <v>408</v>
      </c>
      <c r="AG34" s="30" t="s">
        <v>92</v>
      </c>
      <c r="AH34" s="24">
        <f>91+95+297</f>
        <v>483</v>
      </c>
      <c r="AI34" s="30" t="s">
        <v>92</v>
      </c>
      <c r="AJ34" s="24">
        <f>54+121+239</f>
        <v>414</v>
      </c>
      <c r="AK34" s="30" t="s">
        <v>92</v>
      </c>
      <c r="AL34" s="24">
        <f>52+157+70+67+61+97</f>
        <v>504</v>
      </c>
      <c r="AM34" s="30" t="s">
        <v>92</v>
      </c>
      <c r="AN34" s="24">
        <f>73+295+421</f>
        <v>789</v>
      </c>
      <c r="AO34" s="30" t="s">
        <v>92</v>
      </c>
      <c r="AP34" s="24">
        <f>69+351+512</f>
        <v>932</v>
      </c>
      <c r="AQ34" s="30" t="s">
        <v>92</v>
      </c>
      <c r="AR34" s="24">
        <f>497+1098</f>
        <v>1595</v>
      </c>
      <c r="AS34" s="30" t="s">
        <v>92</v>
      </c>
      <c r="AT34" s="24">
        <f>73+363+997</f>
        <v>1433</v>
      </c>
      <c r="AU34" s="30" t="s">
        <v>92</v>
      </c>
      <c r="AV34" s="24">
        <f>156+441+963</f>
        <v>1560</v>
      </c>
      <c r="AW34" s="30" t="s">
        <v>92</v>
      </c>
      <c r="AX34" s="24">
        <f>124+455+1048</f>
        <v>1627</v>
      </c>
      <c r="AY34" s="30" t="s">
        <v>92</v>
      </c>
      <c r="AZ34" s="24">
        <f>124+467+700</f>
        <v>1291</v>
      </c>
      <c r="BA34" s="30" t="s">
        <v>92</v>
      </c>
      <c r="BB34" s="24">
        <f>124+493+664</f>
        <v>1281</v>
      </c>
      <c r="BC34" s="30" t="s">
        <v>92</v>
      </c>
      <c r="BD34" s="24">
        <f>120+561+693</f>
        <v>1374</v>
      </c>
      <c r="BE34" s="24">
        <f>18+34+149</f>
        <v>201</v>
      </c>
      <c r="BF34" s="24">
        <f>42+293+318+52+289+379</f>
        <v>1373</v>
      </c>
      <c r="BG34" s="24">
        <f>9+5+63+14+15+64</f>
        <v>170</v>
      </c>
      <c r="BH34" s="24">
        <f>92+564+660</f>
        <v>1316</v>
      </c>
      <c r="BI34" s="24">
        <f>13+35+105</f>
        <v>153</v>
      </c>
      <c r="BJ34" s="24">
        <f>97+598+771</f>
        <v>1466</v>
      </c>
      <c r="BK34" s="24">
        <f>9+26+104</f>
        <v>139</v>
      </c>
      <c r="BL34" s="24">
        <f>99+333+796</f>
        <v>1228</v>
      </c>
      <c r="BM34" s="24">
        <f>11+19+113</f>
        <v>143</v>
      </c>
      <c r="BN34" s="24">
        <f>132+651+834</f>
        <v>1617</v>
      </c>
      <c r="BO34" s="24">
        <f>16+36+148</f>
        <v>200</v>
      </c>
      <c r="BP34" s="24">
        <f>137+723+1067</f>
        <v>1927</v>
      </c>
      <c r="BQ34" s="24">
        <f>15+49+203</f>
        <v>267</v>
      </c>
      <c r="BR34" s="24">
        <f>121+712+1221</f>
        <v>2054</v>
      </c>
      <c r="BS34" s="24">
        <f>63+239</f>
        <v>302</v>
      </c>
      <c r="BT34" s="24">
        <f>167+810+1323</f>
        <v>2300</v>
      </c>
      <c r="BU34" s="24">
        <f>80+266</f>
        <v>346</v>
      </c>
      <c r="BV34" s="21" t="s">
        <v>91</v>
      </c>
      <c r="BW34" s="24"/>
      <c r="BX34" s="24">
        <f>203+1065+1646</f>
        <v>2914</v>
      </c>
      <c r="BY34" s="24">
        <f>29+98+396</f>
        <v>523</v>
      </c>
      <c r="BZ34" s="24">
        <f>164+1054+1627</f>
        <v>2845</v>
      </c>
      <c r="CA34" s="24" t="s">
        <v>92</v>
      </c>
      <c r="CB34" s="24">
        <f>153+1061+1867</f>
        <v>3081</v>
      </c>
      <c r="CC34" s="24">
        <f>14+84+477</f>
        <v>575</v>
      </c>
      <c r="CD34" s="24">
        <f>152+1066+1718</f>
        <v>2936</v>
      </c>
      <c r="CE34" s="24">
        <f>17+88+463</f>
        <v>568</v>
      </c>
      <c r="CF34" s="24">
        <f>107+980+1174</f>
        <v>2261</v>
      </c>
      <c r="CG34" s="24">
        <f>15+81+317</f>
        <v>413</v>
      </c>
      <c r="CH34" s="24">
        <f>91+986+976</f>
        <v>2053</v>
      </c>
      <c r="CI34" s="24">
        <f>80+222</f>
        <v>302</v>
      </c>
      <c r="CJ34" s="24">
        <f>79+851+1010</f>
        <v>1940</v>
      </c>
      <c r="CK34" s="24">
        <f>66+268</f>
        <v>334</v>
      </c>
      <c r="CL34" s="24">
        <f>89+866+1405</f>
        <v>2360</v>
      </c>
      <c r="CM34" s="24" t="s">
        <v>92</v>
      </c>
      <c r="CN34" s="24">
        <v>2992</v>
      </c>
      <c r="CO34" s="24">
        <v>522</v>
      </c>
      <c r="CP34" s="24">
        <v>3078</v>
      </c>
      <c r="CQ34" s="24">
        <v>516</v>
      </c>
      <c r="CR34" s="24">
        <v>3185</v>
      </c>
      <c r="CS34" s="24">
        <v>553</v>
      </c>
      <c r="CT34" s="24">
        <v>3472</v>
      </c>
      <c r="CU34" s="24">
        <v>557</v>
      </c>
      <c r="CV34" s="23">
        <f>2979</f>
        <v>2979</v>
      </c>
      <c r="CW34" s="24">
        <v>487</v>
      </c>
      <c r="CX34" s="24">
        <v>5586</v>
      </c>
      <c r="CY34" s="28">
        <v>1774</v>
      </c>
      <c r="CZ34" s="23">
        <v>3041</v>
      </c>
      <c r="DA34" s="24">
        <v>437</v>
      </c>
      <c r="DB34" s="24">
        <v>7745</v>
      </c>
      <c r="DC34" s="28">
        <v>2753</v>
      </c>
      <c r="DD34" s="23">
        <f>3552+22</f>
        <v>3574</v>
      </c>
      <c r="DE34" s="24">
        <v>544</v>
      </c>
      <c r="DF34" s="24">
        <v>7163</v>
      </c>
      <c r="DG34" s="24">
        <v>2525</v>
      </c>
      <c r="DH34" s="23">
        <v>4144</v>
      </c>
      <c r="DI34" s="24">
        <v>662</v>
      </c>
      <c r="DJ34" s="24">
        <v>6956</v>
      </c>
      <c r="DK34" s="28">
        <v>2502</v>
      </c>
      <c r="DL34" s="24">
        <v>4974</v>
      </c>
      <c r="DM34" s="24">
        <v>903</v>
      </c>
      <c r="DN34" s="24">
        <v>6932</v>
      </c>
      <c r="DO34" s="24">
        <v>2725</v>
      </c>
      <c r="DP34" s="23">
        <v>6082</v>
      </c>
      <c r="DQ34" s="24">
        <v>1240</v>
      </c>
      <c r="DR34" s="24">
        <v>6628</v>
      </c>
      <c r="DS34" s="28">
        <v>2795</v>
      </c>
      <c r="DT34" s="24">
        <v>5330</v>
      </c>
      <c r="DU34" s="24">
        <v>1131</v>
      </c>
      <c r="DV34" s="24">
        <v>6040</v>
      </c>
      <c r="DW34" s="28">
        <v>2548</v>
      </c>
      <c r="DX34" s="23">
        <v>6014</v>
      </c>
      <c r="DY34" s="24">
        <v>1173</v>
      </c>
      <c r="DZ34" s="24">
        <v>6631</v>
      </c>
      <c r="EA34" s="28">
        <v>2245</v>
      </c>
      <c r="EB34" s="24">
        <v>6386</v>
      </c>
      <c r="EC34" s="24">
        <v>1319</v>
      </c>
      <c r="ED34" s="24">
        <v>8014</v>
      </c>
      <c r="EE34" s="28">
        <v>2089</v>
      </c>
      <c r="EF34" s="24">
        <v>6639</v>
      </c>
      <c r="EG34" s="24">
        <v>1388</v>
      </c>
      <c r="EH34" s="24">
        <v>10578</v>
      </c>
      <c r="EI34" s="28">
        <v>2415</v>
      </c>
    </row>
    <row r="35" spans="2:139" s="50" customFormat="1" ht="12.75">
      <c r="B35" s="34" t="s">
        <v>40</v>
      </c>
      <c r="C35" s="35" t="s">
        <v>55</v>
      </c>
      <c r="D35" s="20" t="s">
        <v>92</v>
      </c>
      <c r="E35" s="21" t="s">
        <v>92</v>
      </c>
      <c r="F35" s="21" t="s">
        <v>92</v>
      </c>
      <c r="G35" s="21" t="s">
        <v>92</v>
      </c>
      <c r="H35" s="21" t="s">
        <v>92</v>
      </c>
      <c r="I35" s="21" t="s">
        <v>92</v>
      </c>
      <c r="J35" s="21" t="s">
        <v>92</v>
      </c>
      <c r="K35" s="21" t="s">
        <v>92</v>
      </c>
      <c r="L35" s="21" t="s">
        <v>92</v>
      </c>
      <c r="M35" s="21" t="s">
        <v>92</v>
      </c>
      <c r="N35" s="21" t="s">
        <v>92</v>
      </c>
      <c r="O35" s="21" t="s">
        <v>92</v>
      </c>
      <c r="P35" s="21" t="s">
        <v>92</v>
      </c>
      <c r="Q35" s="21" t="s">
        <v>92</v>
      </c>
      <c r="R35" s="21" t="s">
        <v>92</v>
      </c>
      <c r="S35" s="21" t="s">
        <v>92</v>
      </c>
      <c r="T35" s="21" t="s">
        <v>92</v>
      </c>
      <c r="U35" s="21" t="s">
        <v>92</v>
      </c>
      <c r="V35" s="21" t="s">
        <v>92</v>
      </c>
      <c r="W35" s="21" t="s">
        <v>92</v>
      </c>
      <c r="X35" s="21" t="s">
        <v>92</v>
      </c>
      <c r="Y35" s="21" t="s">
        <v>92</v>
      </c>
      <c r="Z35" s="21" t="s">
        <v>92</v>
      </c>
      <c r="AA35" s="21" t="s">
        <v>92</v>
      </c>
      <c r="AB35" s="21" t="s">
        <v>92</v>
      </c>
      <c r="AC35" s="21" t="s">
        <v>92</v>
      </c>
      <c r="AD35" s="21" t="s">
        <v>92</v>
      </c>
      <c r="AE35" s="21" t="s">
        <v>92</v>
      </c>
      <c r="AF35" s="21" t="s">
        <v>92</v>
      </c>
      <c r="AG35" s="21" t="s">
        <v>92</v>
      </c>
      <c r="AH35" s="21" t="s">
        <v>92</v>
      </c>
      <c r="AI35" s="21" t="s">
        <v>92</v>
      </c>
      <c r="AJ35" s="21" t="s">
        <v>92</v>
      </c>
      <c r="AK35" s="21" t="s">
        <v>92</v>
      </c>
      <c r="AL35" s="21" t="s">
        <v>92</v>
      </c>
      <c r="AM35" s="21" t="s">
        <v>92</v>
      </c>
      <c r="AN35" s="21" t="s">
        <v>92</v>
      </c>
      <c r="AO35" s="21" t="s">
        <v>92</v>
      </c>
      <c r="AP35" s="21" t="s">
        <v>92</v>
      </c>
      <c r="AQ35" s="21" t="s">
        <v>92</v>
      </c>
      <c r="AR35" s="21" t="s">
        <v>92</v>
      </c>
      <c r="AS35" s="21" t="s">
        <v>92</v>
      </c>
      <c r="AT35" s="21" t="s">
        <v>92</v>
      </c>
      <c r="AU35" s="21" t="s">
        <v>92</v>
      </c>
      <c r="AV35" s="21" t="s">
        <v>92</v>
      </c>
      <c r="AW35" s="21" t="s">
        <v>92</v>
      </c>
      <c r="AX35" s="21" t="s">
        <v>92</v>
      </c>
      <c r="AY35" s="21" t="s">
        <v>92</v>
      </c>
      <c r="AZ35" s="21" t="s">
        <v>92</v>
      </c>
      <c r="BA35" s="21" t="s">
        <v>92</v>
      </c>
      <c r="BB35" s="21" t="s">
        <v>92</v>
      </c>
      <c r="BC35" s="21" t="s">
        <v>92</v>
      </c>
      <c r="BD35" s="21" t="s">
        <v>92</v>
      </c>
      <c r="BE35" s="21" t="s">
        <v>92</v>
      </c>
      <c r="BF35" s="21" t="s">
        <v>92</v>
      </c>
      <c r="BG35" s="21" t="s">
        <v>92</v>
      </c>
      <c r="BH35" s="21" t="s">
        <v>92</v>
      </c>
      <c r="BI35" s="21" t="s">
        <v>92</v>
      </c>
      <c r="BJ35" s="21" t="s">
        <v>92</v>
      </c>
      <c r="BK35" s="21" t="s">
        <v>92</v>
      </c>
      <c r="BL35" s="21" t="s">
        <v>92</v>
      </c>
      <c r="BM35" s="21" t="s">
        <v>92</v>
      </c>
      <c r="BN35" s="21" t="s">
        <v>92</v>
      </c>
      <c r="BO35" s="21" t="s">
        <v>92</v>
      </c>
      <c r="BP35" s="21" t="s">
        <v>92</v>
      </c>
      <c r="BQ35" s="21" t="s">
        <v>92</v>
      </c>
      <c r="BR35" s="21" t="s">
        <v>92</v>
      </c>
      <c r="BS35" s="21" t="s">
        <v>92</v>
      </c>
      <c r="BT35" s="21" t="s">
        <v>92</v>
      </c>
      <c r="BU35" s="21" t="s">
        <v>92</v>
      </c>
      <c r="BV35" s="21" t="s">
        <v>4</v>
      </c>
      <c r="BW35" s="21"/>
      <c r="BX35" s="21" t="s">
        <v>92</v>
      </c>
      <c r="BY35" s="21" t="s">
        <v>92</v>
      </c>
      <c r="BZ35" s="21" t="s">
        <v>92</v>
      </c>
      <c r="CA35" s="21" t="s">
        <v>92</v>
      </c>
      <c r="CB35" s="21" t="s">
        <v>92</v>
      </c>
      <c r="CC35" s="21" t="s">
        <v>92</v>
      </c>
      <c r="CD35" s="21" t="s">
        <v>92</v>
      </c>
      <c r="CE35" s="21" t="s">
        <v>92</v>
      </c>
      <c r="CF35" s="21" t="s">
        <v>92</v>
      </c>
      <c r="CG35" s="21" t="s">
        <v>92</v>
      </c>
      <c r="CH35" s="21" t="s">
        <v>92</v>
      </c>
      <c r="CI35" s="21" t="s">
        <v>92</v>
      </c>
      <c r="CJ35" s="21" t="s">
        <v>92</v>
      </c>
      <c r="CK35" s="21" t="s">
        <v>92</v>
      </c>
      <c r="CL35" s="21" t="s">
        <v>92</v>
      </c>
      <c r="CM35" s="21" t="s">
        <v>92</v>
      </c>
      <c r="CN35" s="21">
        <v>85</v>
      </c>
      <c r="CO35" s="21">
        <v>37</v>
      </c>
      <c r="CP35" s="21">
        <v>97</v>
      </c>
      <c r="CQ35" s="21">
        <v>40</v>
      </c>
      <c r="CR35" s="21">
        <v>54</v>
      </c>
      <c r="CS35" s="21">
        <v>23</v>
      </c>
      <c r="CT35" s="21">
        <v>37</v>
      </c>
      <c r="CU35" s="21">
        <v>11</v>
      </c>
      <c r="CV35" s="20">
        <v>12</v>
      </c>
      <c r="CW35" s="21">
        <v>8</v>
      </c>
      <c r="CX35" s="21">
        <v>286</v>
      </c>
      <c r="CY35" s="22">
        <v>97</v>
      </c>
      <c r="CZ35" s="20">
        <v>5</v>
      </c>
      <c r="DA35" s="21">
        <v>3</v>
      </c>
      <c r="DB35" s="21">
        <v>436</v>
      </c>
      <c r="DC35" s="22">
        <v>198</v>
      </c>
      <c r="DD35" s="20">
        <v>7</v>
      </c>
      <c r="DE35" s="21">
        <v>5</v>
      </c>
      <c r="DF35" s="21">
        <v>429</v>
      </c>
      <c r="DG35" s="21">
        <v>196</v>
      </c>
      <c r="DH35" s="20">
        <v>4</v>
      </c>
      <c r="DI35" s="21">
        <v>2</v>
      </c>
      <c r="DJ35" s="21">
        <v>521</v>
      </c>
      <c r="DK35" s="22">
        <v>233</v>
      </c>
      <c r="DL35" s="21">
        <v>19</v>
      </c>
      <c r="DM35" s="21">
        <v>3</v>
      </c>
      <c r="DN35" s="21">
        <v>506</v>
      </c>
      <c r="DO35" s="21">
        <v>234</v>
      </c>
      <c r="DP35" s="20">
        <v>18</v>
      </c>
      <c r="DQ35" s="21">
        <v>7</v>
      </c>
      <c r="DR35" s="21">
        <v>658</v>
      </c>
      <c r="DS35" s="22">
        <v>324</v>
      </c>
      <c r="DT35" s="21">
        <v>12</v>
      </c>
      <c r="DU35" s="21">
        <v>7</v>
      </c>
      <c r="DV35" s="21">
        <v>676</v>
      </c>
      <c r="DW35" s="22">
        <v>339</v>
      </c>
      <c r="DX35" s="20">
        <v>33</v>
      </c>
      <c r="DY35" s="21">
        <v>13</v>
      </c>
      <c r="DZ35" s="21">
        <v>963</v>
      </c>
      <c r="EA35" s="22">
        <v>453</v>
      </c>
      <c r="EB35" s="21">
        <v>48</v>
      </c>
      <c r="EC35" s="21">
        <v>20</v>
      </c>
      <c r="ED35" s="21">
        <v>551</v>
      </c>
      <c r="EE35" s="22">
        <v>254</v>
      </c>
      <c r="EF35" s="21">
        <v>54</v>
      </c>
      <c r="EG35" s="21">
        <v>24</v>
      </c>
      <c r="EH35" s="21">
        <v>416</v>
      </c>
      <c r="EI35" s="22">
        <v>207</v>
      </c>
    </row>
    <row r="36" spans="2:139" s="50" customFormat="1" ht="12.75">
      <c r="B36" s="34"/>
      <c r="C36" s="35" t="s">
        <v>56</v>
      </c>
      <c r="D36" s="20" t="s">
        <v>92</v>
      </c>
      <c r="E36" s="21" t="s">
        <v>92</v>
      </c>
      <c r="F36" s="21" t="s">
        <v>92</v>
      </c>
      <c r="G36" s="21" t="s">
        <v>92</v>
      </c>
      <c r="H36" s="21" t="s">
        <v>92</v>
      </c>
      <c r="I36" s="21" t="s">
        <v>92</v>
      </c>
      <c r="J36" s="21" t="s">
        <v>92</v>
      </c>
      <c r="K36" s="21" t="s">
        <v>92</v>
      </c>
      <c r="L36" s="21" t="s">
        <v>92</v>
      </c>
      <c r="M36" s="21" t="s">
        <v>92</v>
      </c>
      <c r="N36" s="21" t="s">
        <v>92</v>
      </c>
      <c r="O36" s="21" t="s">
        <v>92</v>
      </c>
      <c r="P36" s="21" t="s">
        <v>92</v>
      </c>
      <c r="Q36" s="21" t="s">
        <v>92</v>
      </c>
      <c r="R36" s="21" t="s">
        <v>92</v>
      </c>
      <c r="S36" s="21" t="s">
        <v>92</v>
      </c>
      <c r="T36" s="21" t="s">
        <v>92</v>
      </c>
      <c r="U36" s="21" t="s">
        <v>92</v>
      </c>
      <c r="V36" s="21" t="s">
        <v>92</v>
      </c>
      <c r="W36" s="21" t="s">
        <v>92</v>
      </c>
      <c r="X36" s="21" t="s">
        <v>92</v>
      </c>
      <c r="Y36" s="21" t="s">
        <v>92</v>
      </c>
      <c r="Z36" s="21" t="s">
        <v>92</v>
      </c>
      <c r="AA36" s="21" t="s">
        <v>92</v>
      </c>
      <c r="AB36" s="21" t="s">
        <v>92</v>
      </c>
      <c r="AC36" s="21" t="s">
        <v>92</v>
      </c>
      <c r="AD36" s="21" t="s">
        <v>92</v>
      </c>
      <c r="AE36" s="21" t="s">
        <v>92</v>
      </c>
      <c r="AF36" s="21" t="s">
        <v>92</v>
      </c>
      <c r="AG36" s="21" t="s">
        <v>92</v>
      </c>
      <c r="AH36" s="21" t="s">
        <v>92</v>
      </c>
      <c r="AI36" s="21" t="s">
        <v>92</v>
      </c>
      <c r="AJ36" s="21" t="s">
        <v>92</v>
      </c>
      <c r="AK36" s="21" t="s">
        <v>92</v>
      </c>
      <c r="AL36" s="21" t="s">
        <v>92</v>
      </c>
      <c r="AM36" s="21" t="s">
        <v>92</v>
      </c>
      <c r="AN36" s="21" t="s">
        <v>92</v>
      </c>
      <c r="AO36" s="21" t="s">
        <v>92</v>
      </c>
      <c r="AP36" s="21" t="s">
        <v>92</v>
      </c>
      <c r="AQ36" s="21" t="s">
        <v>92</v>
      </c>
      <c r="AR36" s="21" t="s">
        <v>92</v>
      </c>
      <c r="AS36" s="21" t="s">
        <v>92</v>
      </c>
      <c r="AT36" s="21" t="s">
        <v>92</v>
      </c>
      <c r="AU36" s="21" t="s">
        <v>92</v>
      </c>
      <c r="AV36" s="21" t="s">
        <v>92</v>
      </c>
      <c r="AW36" s="21" t="s">
        <v>92</v>
      </c>
      <c r="AX36" s="21" t="s">
        <v>92</v>
      </c>
      <c r="AY36" s="21" t="s">
        <v>92</v>
      </c>
      <c r="AZ36" s="21" t="s">
        <v>92</v>
      </c>
      <c r="BA36" s="21" t="s">
        <v>92</v>
      </c>
      <c r="BB36" s="21" t="s">
        <v>92</v>
      </c>
      <c r="BC36" s="21" t="s">
        <v>92</v>
      </c>
      <c r="BD36" s="21" t="s">
        <v>92</v>
      </c>
      <c r="BE36" s="21" t="s">
        <v>92</v>
      </c>
      <c r="BF36" s="21" t="s">
        <v>92</v>
      </c>
      <c r="BG36" s="21" t="s">
        <v>92</v>
      </c>
      <c r="BH36" s="21" t="s">
        <v>92</v>
      </c>
      <c r="BI36" s="21" t="s">
        <v>92</v>
      </c>
      <c r="BJ36" s="21" t="s">
        <v>92</v>
      </c>
      <c r="BK36" s="21" t="s">
        <v>92</v>
      </c>
      <c r="BL36" s="21" t="s">
        <v>92</v>
      </c>
      <c r="BM36" s="21" t="s">
        <v>92</v>
      </c>
      <c r="BN36" s="21" t="s">
        <v>92</v>
      </c>
      <c r="BO36" s="21" t="s">
        <v>92</v>
      </c>
      <c r="BP36" s="21" t="s">
        <v>92</v>
      </c>
      <c r="BQ36" s="21" t="s">
        <v>92</v>
      </c>
      <c r="BR36" s="21" t="s">
        <v>92</v>
      </c>
      <c r="BS36" s="21" t="s">
        <v>92</v>
      </c>
      <c r="BT36" s="21" t="s">
        <v>92</v>
      </c>
      <c r="BU36" s="21" t="s">
        <v>92</v>
      </c>
      <c r="BV36" s="21" t="s">
        <v>3</v>
      </c>
      <c r="BW36" s="21"/>
      <c r="BX36" s="21" t="s">
        <v>92</v>
      </c>
      <c r="BY36" s="21" t="s">
        <v>92</v>
      </c>
      <c r="BZ36" s="21" t="s">
        <v>92</v>
      </c>
      <c r="CA36" s="21" t="s">
        <v>92</v>
      </c>
      <c r="CB36" s="21" t="s">
        <v>92</v>
      </c>
      <c r="CC36" s="21" t="s">
        <v>92</v>
      </c>
      <c r="CD36" s="21" t="s">
        <v>92</v>
      </c>
      <c r="CE36" s="21" t="s">
        <v>92</v>
      </c>
      <c r="CF36" s="21" t="s">
        <v>92</v>
      </c>
      <c r="CG36" s="21" t="s">
        <v>92</v>
      </c>
      <c r="CH36" s="21" t="s">
        <v>92</v>
      </c>
      <c r="CI36" s="21" t="s">
        <v>92</v>
      </c>
      <c r="CJ36" s="21" t="s">
        <v>92</v>
      </c>
      <c r="CK36" s="21" t="s">
        <v>92</v>
      </c>
      <c r="CL36" s="21" t="s">
        <v>92</v>
      </c>
      <c r="CM36" s="21" t="s">
        <v>92</v>
      </c>
      <c r="CN36" s="21">
        <v>442</v>
      </c>
      <c r="CO36" s="21">
        <v>122</v>
      </c>
      <c r="CP36" s="21">
        <v>493</v>
      </c>
      <c r="CQ36" s="21">
        <v>118</v>
      </c>
      <c r="CR36" s="21">
        <v>499</v>
      </c>
      <c r="CS36" s="21">
        <v>144</v>
      </c>
      <c r="CT36" s="21">
        <v>558</v>
      </c>
      <c r="CU36" s="21">
        <v>181</v>
      </c>
      <c r="CV36" s="20">
        <v>393</v>
      </c>
      <c r="CW36" s="21">
        <v>140</v>
      </c>
      <c r="CX36" s="21">
        <v>1058</v>
      </c>
      <c r="CY36" s="22">
        <v>461</v>
      </c>
      <c r="CZ36" s="20">
        <v>300</v>
      </c>
      <c r="DA36" s="21">
        <v>87</v>
      </c>
      <c r="DB36" s="21">
        <v>1983</v>
      </c>
      <c r="DC36" s="22">
        <v>928</v>
      </c>
      <c r="DD36" s="20">
        <v>419</v>
      </c>
      <c r="DE36" s="21">
        <v>100</v>
      </c>
      <c r="DF36" s="21">
        <v>2010</v>
      </c>
      <c r="DG36" s="21">
        <v>991</v>
      </c>
      <c r="DH36" s="20">
        <v>555</v>
      </c>
      <c r="DI36" s="21">
        <v>162</v>
      </c>
      <c r="DJ36" s="21">
        <v>1831</v>
      </c>
      <c r="DK36" s="22">
        <v>870</v>
      </c>
      <c r="DL36" s="21">
        <v>616</v>
      </c>
      <c r="DM36" s="21">
        <v>192</v>
      </c>
      <c r="DN36" s="21">
        <v>1481</v>
      </c>
      <c r="DO36" s="21">
        <v>761</v>
      </c>
      <c r="DP36" s="20">
        <v>644</v>
      </c>
      <c r="DQ36" s="21">
        <v>242</v>
      </c>
      <c r="DR36" s="21">
        <v>1241</v>
      </c>
      <c r="DS36" s="22">
        <v>646</v>
      </c>
      <c r="DT36" s="21">
        <v>604</v>
      </c>
      <c r="DU36" s="21">
        <v>246</v>
      </c>
      <c r="DV36" s="21">
        <v>1025</v>
      </c>
      <c r="DW36" s="22">
        <v>526</v>
      </c>
      <c r="DX36" s="20">
        <v>854</v>
      </c>
      <c r="DY36" s="21">
        <v>273</v>
      </c>
      <c r="DZ36" s="21">
        <v>1030</v>
      </c>
      <c r="EA36" s="22">
        <v>507</v>
      </c>
      <c r="EB36" s="21">
        <v>825</v>
      </c>
      <c r="EC36" s="21">
        <v>284</v>
      </c>
      <c r="ED36" s="21">
        <v>896</v>
      </c>
      <c r="EE36" s="22">
        <v>438</v>
      </c>
      <c r="EF36" s="21">
        <v>788</v>
      </c>
      <c r="EG36" s="21">
        <v>279</v>
      </c>
      <c r="EH36" s="21">
        <v>827</v>
      </c>
      <c r="EI36" s="22">
        <v>402</v>
      </c>
    </row>
    <row r="37" spans="2:139" s="50" customFormat="1" ht="12.75">
      <c r="B37" s="34"/>
      <c r="C37" s="35" t="s">
        <v>57</v>
      </c>
      <c r="D37" s="20" t="s">
        <v>92</v>
      </c>
      <c r="E37" s="21" t="s">
        <v>92</v>
      </c>
      <c r="F37" s="21" t="s">
        <v>92</v>
      </c>
      <c r="G37" s="21" t="s">
        <v>92</v>
      </c>
      <c r="H37" s="21" t="s">
        <v>92</v>
      </c>
      <c r="I37" s="21" t="s">
        <v>92</v>
      </c>
      <c r="J37" s="21" t="s">
        <v>92</v>
      </c>
      <c r="K37" s="21" t="s">
        <v>92</v>
      </c>
      <c r="L37" s="21" t="s">
        <v>92</v>
      </c>
      <c r="M37" s="21" t="s">
        <v>92</v>
      </c>
      <c r="N37" s="21" t="s">
        <v>92</v>
      </c>
      <c r="O37" s="21" t="s">
        <v>92</v>
      </c>
      <c r="P37" s="21" t="s">
        <v>92</v>
      </c>
      <c r="Q37" s="21" t="s">
        <v>92</v>
      </c>
      <c r="R37" s="21" t="s">
        <v>92</v>
      </c>
      <c r="S37" s="21" t="s">
        <v>92</v>
      </c>
      <c r="T37" s="21" t="s">
        <v>92</v>
      </c>
      <c r="U37" s="21" t="s">
        <v>92</v>
      </c>
      <c r="V37" s="21" t="s">
        <v>92</v>
      </c>
      <c r="W37" s="21" t="s">
        <v>92</v>
      </c>
      <c r="X37" s="21" t="s">
        <v>92</v>
      </c>
      <c r="Y37" s="21" t="s">
        <v>92</v>
      </c>
      <c r="Z37" s="21" t="s">
        <v>92</v>
      </c>
      <c r="AA37" s="21" t="s">
        <v>92</v>
      </c>
      <c r="AB37" s="21" t="s">
        <v>92</v>
      </c>
      <c r="AC37" s="21" t="s">
        <v>92</v>
      </c>
      <c r="AD37" s="21" t="s">
        <v>92</v>
      </c>
      <c r="AE37" s="21" t="s">
        <v>92</v>
      </c>
      <c r="AF37" s="21" t="s">
        <v>92</v>
      </c>
      <c r="AG37" s="21" t="s">
        <v>92</v>
      </c>
      <c r="AH37" s="21" t="s">
        <v>92</v>
      </c>
      <c r="AI37" s="21" t="s">
        <v>92</v>
      </c>
      <c r="AJ37" s="21" t="s">
        <v>92</v>
      </c>
      <c r="AK37" s="21" t="s">
        <v>92</v>
      </c>
      <c r="AL37" s="21" t="s">
        <v>92</v>
      </c>
      <c r="AM37" s="21" t="s">
        <v>92</v>
      </c>
      <c r="AN37" s="21" t="s">
        <v>92</v>
      </c>
      <c r="AO37" s="21" t="s">
        <v>92</v>
      </c>
      <c r="AP37" s="21" t="s">
        <v>92</v>
      </c>
      <c r="AQ37" s="21" t="s">
        <v>92</v>
      </c>
      <c r="AR37" s="21" t="s">
        <v>92</v>
      </c>
      <c r="AS37" s="21" t="s">
        <v>92</v>
      </c>
      <c r="AT37" s="21" t="s">
        <v>92</v>
      </c>
      <c r="AU37" s="21" t="s">
        <v>92</v>
      </c>
      <c r="AV37" s="21" t="s">
        <v>92</v>
      </c>
      <c r="AW37" s="21" t="s">
        <v>92</v>
      </c>
      <c r="AX37" s="21" t="s">
        <v>92</v>
      </c>
      <c r="AY37" s="21" t="s">
        <v>92</v>
      </c>
      <c r="AZ37" s="21" t="s">
        <v>92</v>
      </c>
      <c r="BA37" s="21" t="s">
        <v>92</v>
      </c>
      <c r="BB37" s="21" t="s">
        <v>92</v>
      </c>
      <c r="BC37" s="21" t="s">
        <v>92</v>
      </c>
      <c r="BD37" s="21" t="s">
        <v>92</v>
      </c>
      <c r="BE37" s="21" t="s">
        <v>92</v>
      </c>
      <c r="BF37" s="21" t="s">
        <v>92</v>
      </c>
      <c r="BG37" s="21" t="s">
        <v>92</v>
      </c>
      <c r="BH37" s="21" t="s">
        <v>92</v>
      </c>
      <c r="BI37" s="21" t="s">
        <v>92</v>
      </c>
      <c r="BJ37" s="21" t="s">
        <v>92</v>
      </c>
      <c r="BK37" s="21" t="s">
        <v>92</v>
      </c>
      <c r="BL37" s="21" t="s">
        <v>92</v>
      </c>
      <c r="BM37" s="21" t="s">
        <v>92</v>
      </c>
      <c r="BN37" s="21" t="s">
        <v>92</v>
      </c>
      <c r="BO37" s="21" t="s">
        <v>92</v>
      </c>
      <c r="BP37" s="21" t="s">
        <v>92</v>
      </c>
      <c r="BQ37" s="21" t="s">
        <v>92</v>
      </c>
      <c r="BR37" s="21" t="s">
        <v>92</v>
      </c>
      <c r="BS37" s="21" t="s">
        <v>92</v>
      </c>
      <c r="BT37" s="21" t="s">
        <v>92</v>
      </c>
      <c r="BU37" s="21" t="s">
        <v>92</v>
      </c>
      <c r="BV37" s="21"/>
      <c r="BW37" s="21"/>
      <c r="BX37" s="21" t="s">
        <v>92</v>
      </c>
      <c r="BY37" s="21" t="s">
        <v>92</v>
      </c>
      <c r="BZ37" s="21" t="s">
        <v>92</v>
      </c>
      <c r="CA37" s="21" t="s">
        <v>92</v>
      </c>
      <c r="CB37" s="21" t="s">
        <v>92</v>
      </c>
      <c r="CC37" s="21" t="s">
        <v>92</v>
      </c>
      <c r="CD37" s="21" t="s">
        <v>92</v>
      </c>
      <c r="CE37" s="21" t="s">
        <v>92</v>
      </c>
      <c r="CF37" s="21" t="s">
        <v>92</v>
      </c>
      <c r="CG37" s="21" t="s">
        <v>92</v>
      </c>
      <c r="CH37" s="21" t="s">
        <v>92</v>
      </c>
      <c r="CI37" s="21" t="s">
        <v>92</v>
      </c>
      <c r="CJ37" s="21" t="s">
        <v>92</v>
      </c>
      <c r="CK37" s="21" t="s">
        <v>92</v>
      </c>
      <c r="CL37" s="21" t="s">
        <v>92</v>
      </c>
      <c r="CM37" s="21" t="s">
        <v>92</v>
      </c>
      <c r="CN37" s="21">
        <v>578</v>
      </c>
      <c r="CO37" s="21">
        <v>61</v>
      </c>
      <c r="CP37" s="21">
        <v>675</v>
      </c>
      <c r="CQ37" s="21">
        <v>77</v>
      </c>
      <c r="CR37" s="21">
        <v>821</v>
      </c>
      <c r="CS37" s="21">
        <v>90</v>
      </c>
      <c r="CT37" s="21">
        <v>1049</v>
      </c>
      <c r="CU37" s="21">
        <v>98</v>
      </c>
      <c r="CV37" s="20">
        <v>977</v>
      </c>
      <c r="CW37" s="21">
        <v>104</v>
      </c>
      <c r="CX37" s="21">
        <v>111</v>
      </c>
      <c r="CY37" s="22">
        <v>43</v>
      </c>
      <c r="CZ37" s="20">
        <v>1167</v>
      </c>
      <c r="DA37" s="21">
        <v>121</v>
      </c>
      <c r="DB37" s="21">
        <v>155</v>
      </c>
      <c r="DC37" s="22">
        <v>62</v>
      </c>
      <c r="DD37" s="20">
        <v>1324</v>
      </c>
      <c r="DE37" s="21">
        <v>153</v>
      </c>
      <c r="DF37" s="21">
        <v>140</v>
      </c>
      <c r="DG37" s="21">
        <v>58</v>
      </c>
      <c r="DH37" s="20">
        <v>1656</v>
      </c>
      <c r="DI37" s="21">
        <v>177</v>
      </c>
      <c r="DJ37" s="21">
        <v>135</v>
      </c>
      <c r="DK37" s="22">
        <v>46</v>
      </c>
      <c r="DL37" s="21">
        <v>2170</v>
      </c>
      <c r="DM37" s="21">
        <v>313</v>
      </c>
      <c r="DN37" s="21">
        <v>140</v>
      </c>
      <c r="DO37" s="21">
        <v>50</v>
      </c>
      <c r="DP37" s="20">
        <v>2922</v>
      </c>
      <c r="DQ37" s="21">
        <v>425</v>
      </c>
      <c r="DR37" s="21">
        <v>155</v>
      </c>
      <c r="DS37" s="22">
        <v>48</v>
      </c>
      <c r="DT37" s="21">
        <v>2393</v>
      </c>
      <c r="DU37" s="21">
        <v>331</v>
      </c>
      <c r="DV37" s="21">
        <v>167</v>
      </c>
      <c r="DW37" s="22">
        <v>56</v>
      </c>
      <c r="DX37" s="20">
        <v>2729</v>
      </c>
      <c r="DY37" s="21">
        <v>358</v>
      </c>
      <c r="DZ37" s="21">
        <v>187</v>
      </c>
      <c r="EA37" s="22">
        <v>57</v>
      </c>
      <c r="EB37" s="21">
        <v>2832</v>
      </c>
      <c r="EC37" s="21">
        <v>415</v>
      </c>
      <c r="ED37" s="21">
        <v>197</v>
      </c>
      <c r="EE37" s="22">
        <v>70</v>
      </c>
      <c r="EF37" s="21">
        <v>3114</v>
      </c>
      <c r="EG37" s="21">
        <v>454</v>
      </c>
      <c r="EH37" s="21">
        <v>200</v>
      </c>
      <c r="EI37" s="22">
        <v>84</v>
      </c>
    </row>
    <row r="38" spans="2:139" s="50" customFormat="1" ht="12.75">
      <c r="B38" s="34"/>
      <c r="C38" s="35" t="s">
        <v>58</v>
      </c>
      <c r="D38" s="20" t="s">
        <v>92</v>
      </c>
      <c r="E38" s="21" t="s">
        <v>92</v>
      </c>
      <c r="F38" s="21" t="s">
        <v>92</v>
      </c>
      <c r="G38" s="21" t="s">
        <v>92</v>
      </c>
      <c r="H38" s="21" t="s">
        <v>92</v>
      </c>
      <c r="I38" s="21" t="s">
        <v>92</v>
      </c>
      <c r="J38" s="21" t="s">
        <v>92</v>
      </c>
      <c r="K38" s="21" t="s">
        <v>92</v>
      </c>
      <c r="L38" s="21" t="s">
        <v>92</v>
      </c>
      <c r="M38" s="21" t="s">
        <v>92</v>
      </c>
      <c r="N38" s="21" t="s">
        <v>92</v>
      </c>
      <c r="O38" s="21" t="s">
        <v>92</v>
      </c>
      <c r="P38" s="21" t="s">
        <v>92</v>
      </c>
      <c r="Q38" s="21" t="s">
        <v>92</v>
      </c>
      <c r="R38" s="21" t="s">
        <v>92</v>
      </c>
      <c r="S38" s="21" t="s">
        <v>92</v>
      </c>
      <c r="T38" s="21" t="s">
        <v>92</v>
      </c>
      <c r="U38" s="21" t="s">
        <v>92</v>
      </c>
      <c r="V38" s="21" t="s">
        <v>92</v>
      </c>
      <c r="W38" s="21" t="s">
        <v>92</v>
      </c>
      <c r="X38" s="21" t="s">
        <v>92</v>
      </c>
      <c r="Y38" s="21" t="s">
        <v>92</v>
      </c>
      <c r="Z38" s="21" t="s">
        <v>92</v>
      </c>
      <c r="AA38" s="21" t="s">
        <v>92</v>
      </c>
      <c r="AB38" s="21" t="s">
        <v>92</v>
      </c>
      <c r="AC38" s="21" t="s">
        <v>92</v>
      </c>
      <c r="AD38" s="21" t="s">
        <v>92</v>
      </c>
      <c r="AE38" s="21" t="s">
        <v>92</v>
      </c>
      <c r="AF38" s="21" t="s">
        <v>92</v>
      </c>
      <c r="AG38" s="21" t="s">
        <v>92</v>
      </c>
      <c r="AH38" s="21" t="s">
        <v>92</v>
      </c>
      <c r="AI38" s="21" t="s">
        <v>92</v>
      </c>
      <c r="AJ38" s="21" t="s">
        <v>92</v>
      </c>
      <c r="AK38" s="21" t="s">
        <v>92</v>
      </c>
      <c r="AL38" s="21" t="s">
        <v>92</v>
      </c>
      <c r="AM38" s="21" t="s">
        <v>92</v>
      </c>
      <c r="AN38" s="21" t="s">
        <v>92</v>
      </c>
      <c r="AO38" s="21" t="s">
        <v>92</v>
      </c>
      <c r="AP38" s="21" t="s">
        <v>92</v>
      </c>
      <c r="AQ38" s="21" t="s">
        <v>92</v>
      </c>
      <c r="AR38" s="21" t="s">
        <v>92</v>
      </c>
      <c r="AS38" s="21" t="s">
        <v>92</v>
      </c>
      <c r="AT38" s="21" t="s">
        <v>92</v>
      </c>
      <c r="AU38" s="21" t="s">
        <v>92</v>
      </c>
      <c r="AV38" s="21" t="s">
        <v>92</v>
      </c>
      <c r="AW38" s="21" t="s">
        <v>92</v>
      </c>
      <c r="AX38" s="21" t="s">
        <v>92</v>
      </c>
      <c r="AY38" s="21" t="s">
        <v>92</v>
      </c>
      <c r="AZ38" s="21" t="s">
        <v>92</v>
      </c>
      <c r="BA38" s="21" t="s">
        <v>92</v>
      </c>
      <c r="BB38" s="21" t="s">
        <v>92</v>
      </c>
      <c r="BC38" s="21" t="s">
        <v>92</v>
      </c>
      <c r="BD38" s="21" t="s">
        <v>92</v>
      </c>
      <c r="BE38" s="21" t="s">
        <v>92</v>
      </c>
      <c r="BF38" s="21" t="s">
        <v>92</v>
      </c>
      <c r="BG38" s="21" t="s">
        <v>92</v>
      </c>
      <c r="BH38" s="21" t="s">
        <v>92</v>
      </c>
      <c r="BI38" s="21" t="s">
        <v>92</v>
      </c>
      <c r="BJ38" s="21" t="s">
        <v>92</v>
      </c>
      <c r="BK38" s="21" t="s">
        <v>92</v>
      </c>
      <c r="BL38" s="21" t="s">
        <v>92</v>
      </c>
      <c r="BM38" s="21" t="s">
        <v>92</v>
      </c>
      <c r="BN38" s="21" t="s">
        <v>92</v>
      </c>
      <c r="BO38" s="21" t="s">
        <v>92</v>
      </c>
      <c r="BP38" s="21" t="s">
        <v>92</v>
      </c>
      <c r="BQ38" s="21" t="s">
        <v>92</v>
      </c>
      <c r="BR38" s="21" t="s">
        <v>92</v>
      </c>
      <c r="BS38" s="21" t="s">
        <v>92</v>
      </c>
      <c r="BT38" s="21" t="s">
        <v>92</v>
      </c>
      <c r="BU38" s="21" t="s">
        <v>92</v>
      </c>
      <c r="BV38" s="21"/>
      <c r="BW38" s="21"/>
      <c r="BX38" s="21" t="s">
        <v>92</v>
      </c>
      <c r="BY38" s="21" t="s">
        <v>92</v>
      </c>
      <c r="BZ38" s="21" t="s">
        <v>92</v>
      </c>
      <c r="CA38" s="21" t="s">
        <v>92</v>
      </c>
      <c r="CB38" s="21" t="s">
        <v>92</v>
      </c>
      <c r="CC38" s="21" t="s">
        <v>92</v>
      </c>
      <c r="CD38" s="21" t="s">
        <v>92</v>
      </c>
      <c r="CE38" s="21" t="s">
        <v>92</v>
      </c>
      <c r="CF38" s="21" t="s">
        <v>92</v>
      </c>
      <c r="CG38" s="21" t="s">
        <v>92</v>
      </c>
      <c r="CH38" s="21" t="s">
        <v>92</v>
      </c>
      <c r="CI38" s="21" t="s">
        <v>92</v>
      </c>
      <c r="CJ38" s="21" t="s">
        <v>92</v>
      </c>
      <c r="CK38" s="21" t="s">
        <v>92</v>
      </c>
      <c r="CL38" s="21" t="s">
        <v>92</v>
      </c>
      <c r="CM38" s="21" t="s">
        <v>92</v>
      </c>
      <c r="CN38" s="21">
        <v>24</v>
      </c>
      <c r="CO38" s="21">
        <v>7</v>
      </c>
      <c r="CP38" s="21">
        <v>13</v>
      </c>
      <c r="CQ38" s="21">
        <v>1</v>
      </c>
      <c r="CR38" s="21">
        <v>10</v>
      </c>
      <c r="CS38" s="21">
        <v>0</v>
      </c>
      <c r="CT38" s="21">
        <v>9</v>
      </c>
      <c r="CU38" s="21">
        <v>0</v>
      </c>
      <c r="CV38" s="20">
        <v>4</v>
      </c>
      <c r="CW38" s="21">
        <v>0</v>
      </c>
      <c r="CX38" s="21">
        <v>406</v>
      </c>
      <c r="CY38" s="22">
        <v>76</v>
      </c>
      <c r="CZ38" s="20">
        <v>3</v>
      </c>
      <c r="DA38" s="21">
        <v>0</v>
      </c>
      <c r="DB38" s="21">
        <v>653</v>
      </c>
      <c r="DC38" s="22">
        <v>108</v>
      </c>
      <c r="DD38" s="20">
        <v>5</v>
      </c>
      <c r="DE38" s="21">
        <v>0</v>
      </c>
      <c r="DF38" s="21">
        <v>696</v>
      </c>
      <c r="DG38" s="21">
        <v>77</v>
      </c>
      <c r="DH38" s="20">
        <v>1</v>
      </c>
      <c r="DI38" s="21">
        <v>0</v>
      </c>
      <c r="DJ38" s="21">
        <v>735</v>
      </c>
      <c r="DK38" s="22">
        <v>83</v>
      </c>
      <c r="DL38" s="21">
        <v>4</v>
      </c>
      <c r="DM38" s="21">
        <v>2</v>
      </c>
      <c r="DN38" s="21">
        <v>721</v>
      </c>
      <c r="DO38" s="21">
        <v>96</v>
      </c>
      <c r="DP38" s="20">
        <v>1</v>
      </c>
      <c r="DQ38" s="21">
        <v>0</v>
      </c>
      <c r="DR38" s="21">
        <v>667</v>
      </c>
      <c r="DS38" s="22">
        <v>90</v>
      </c>
      <c r="DT38" s="21">
        <v>3</v>
      </c>
      <c r="DU38" s="21">
        <v>0</v>
      </c>
      <c r="DV38" s="21">
        <v>636</v>
      </c>
      <c r="DW38" s="22">
        <v>89</v>
      </c>
      <c r="DX38" s="20">
        <v>14</v>
      </c>
      <c r="DY38" s="21">
        <v>1</v>
      </c>
      <c r="DZ38" s="21">
        <v>1017</v>
      </c>
      <c r="EA38" s="22">
        <v>138</v>
      </c>
      <c r="EB38" s="21">
        <v>9</v>
      </c>
      <c r="EC38" s="21">
        <v>0</v>
      </c>
      <c r="ED38" s="21">
        <v>1506</v>
      </c>
      <c r="EE38" s="22">
        <v>194</v>
      </c>
      <c r="EF38" s="21">
        <v>11</v>
      </c>
      <c r="EG38" s="21">
        <v>1</v>
      </c>
      <c r="EH38" s="21">
        <v>1761</v>
      </c>
      <c r="EI38" s="22">
        <v>300</v>
      </c>
    </row>
    <row r="39" spans="2:139" s="50" customFormat="1" ht="12.75">
      <c r="B39" s="34"/>
      <c r="C39" s="35" t="s">
        <v>59</v>
      </c>
      <c r="D39" s="20" t="s">
        <v>92</v>
      </c>
      <c r="E39" s="21" t="s">
        <v>92</v>
      </c>
      <c r="F39" s="21" t="s">
        <v>92</v>
      </c>
      <c r="G39" s="21" t="s">
        <v>92</v>
      </c>
      <c r="H39" s="21" t="s">
        <v>92</v>
      </c>
      <c r="I39" s="21" t="s">
        <v>92</v>
      </c>
      <c r="J39" s="21" t="s">
        <v>92</v>
      </c>
      <c r="K39" s="21" t="s">
        <v>92</v>
      </c>
      <c r="L39" s="21" t="s">
        <v>92</v>
      </c>
      <c r="M39" s="21" t="s">
        <v>92</v>
      </c>
      <c r="N39" s="21" t="s">
        <v>92</v>
      </c>
      <c r="O39" s="21" t="s">
        <v>92</v>
      </c>
      <c r="P39" s="21" t="s">
        <v>92</v>
      </c>
      <c r="Q39" s="21" t="s">
        <v>92</v>
      </c>
      <c r="R39" s="21" t="s">
        <v>92</v>
      </c>
      <c r="S39" s="21" t="s">
        <v>92</v>
      </c>
      <c r="T39" s="21" t="s">
        <v>92</v>
      </c>
      <c r="U39" s="21" t="s">
        <v>92</v>
      </c>
      <c r="V39" s="21" t="s">
        <v>92</v>
      </c>
      <c r="W39" s="21" t="s">
        <v>92</v>
      </c>
      <c r="X39" s="21" t="s">
        <v>92</v>
      </c>
      <c r="Y39" s="21" t="s">
        <v>92</v>
      </c>
      <c r="Z39" s="21" t="s">
        <v>92</v>
      </c>
      <c r="AA39" s="21" t="s">
        <v>92</v>
      </c>
      <c r="AB39" s="21" t="s">
        <v>92</v>
      </c>
      <c r="AC39" s="21" t="s">
        <v>92</v>
      </c>
      <c r="AD39" s="21" t="s">
        <v>92</v>
      </c>
      <c r="AE39" s="21" t="s">
        <v>92</v>
      </c>
      <c r="AF39" s="21" t="s">
        <v>92</v>
      </c>
      <c r="AG39" s="21" t="s">
        <v>92</v>
      </c>
      <c r="AH39" s="21" t="s">
        <v>92</v>
      </c>
      <c r="AI39" s="21" t="s">
        <v>92</v>
      </c>
      <c r="AJ39" s="21" t="s">
        <v>92</v>
      </c>
      <c r="AK39" s="21" t="s">
        <v>92</v>
      </c>
      <c r="AL39" s="21" t="s">
        <v>92</v>
      </c>
      <c r="AM39" s="21" t="s">
        <v>92</v>
      </c>
      <c r="AN39" s="21" t="s">
        <v>92</v>
      </c>
      <c r="AO39" s="21" t="s">
        <v>92</v>
      </c>
      <c r="AP39" s="21" t="s">
        <v>92</v>
      </c>
      <c r="AQ39" s="21" t="s">
        <v>92</v>
      </c>
      <c r="AR39" s="21" t="s">
        <v>92</v>
      </c>
      <c r="AS39" s="21" t="s">
        <v>92</v>
      </c>
      <c r="AT39" s="21" t="s">
        <v>92</v>
      </c>
      <c r="AU39" s="21" t="s">
        <v>92</v>
      </c>
      <c r="AV39" s="21" t="s">
        <v>92</v>
      </c>
      <c r="AW39" s="21" t="s">
        <v>92</v>
      </c>
      <c r="AX39" s="21" t="s">
        <v>92</v>
      </c>
      <c r="AY39" s="21" t="s">
        <v>92</v>
      </c>
      <c r="AZ39" s="21" t="s">
        <v>92</v>
      </c>
      <c r="BA39" s="21" t="s">
        <v>92</v>
      </c>
      <c r="BB39" s="21" t="s">
        <v>92</v>
      </c>
      <c r="BC39" s="21" t="s">
        <v>92</v>
      </c>
      <c r="BD39" s="21" t="s">
        <v>92</v>
      </c>
      <c r="BE39" s="21" t="s">
        <v>92</v>
      </c>
      <c r="BF39" s="21" t="s">
        <v>92</v>
      </c>
      <c r="BG39" s="21" t="s">
        <v>92</v>
      </c>
      <c r="BH39" s="21" t="s">
        <v>92</v>
      </c>
      <c r="BI39" s="21" t="s">
        <v>92</v>
      </c>
      <c r="BJ39" s="21" t="s">
        <v>92</v>
      </c>
      <c r="BK39" s="21" t="s">
        <v>92</v>
      </c>
      <c r="BL39" s="21" t="s">
        <v>92</v>
      </c>
      <c r="BM39" s="21" t="s">
        <v>92</v>
      </c>
      <c r="BN39" s="21" t="s">
        <v>92</v>
      </c>
      <c r="BO39" s="21" t="s">
        <v>92</v>
      </c>
      <c r="BP39" s="21" t="s">
        <v>92</v>
      </c>
      <c r="BQ39" s="21" t="s">
        <v>92</v>
      </c>
      <c r="BR39" s="21" t="s">
        <v>92</v>
      </c>
      <c r="BS39" s="21" t="s">
        <v>92</v>
      </c>
      <c r="BT39" s="21" t="s">
        <v>92</v>
      </c>
      <c r="BU39" s="21" t="s">
        <v>92</v>
      </c>
      <c r="BV39" s="21"/>
      <c r="BW39" s="21"/>
      <c r="BX39" s="21" t="s">
        <v>92</v>
      </c>
      <c r="BY39" s="21" t="s">
        <v>92</v>
      </c>
      <c r="BZ39" s="21" t="s">
        <v>92</v>
      </c>
      <c r="CA39" s="21" t="s">
        <v>92</v>
      </c>
      <c r="CB39" s="21" t="s">
        <v>92</v>
      </c>
      <c r="CC39" s="21" t="s">
        <v>92</v>
      </c>
      <c r="CD39" s="21" t="s">
        <v>92</v>
      </c>
      <c r="CE39" s="21" t="s">
        <v>92</v>
      </c>
      <c r="CF39" s="21" t="s">
        <v>92</v>
      </c>
      <c r="CG39" s="21" t="s">
        <v>92</v>
      </c>
      <c r="CH39" s="21" t="s">
        <v>92</v>
      </c>
      <c r="CI39" s="21" t="s">
        <v>92</v>
      </c>
      <c r="CJ39" s="21" t="s">
        <v>92</v>
      </c>
      <c r="CK39" s="21" t="s">
        <v>92</v>
      </c>
      <c r="CL39" s="21" t="s">
        <v>92</v>
      </c>
      <c r="CM39" s="21" t="s">
        <v>92</v>
      </c>
      <c r="CN39" s="21">
        <v>23</v>
      </c>
      <c r="CO39" s="21">
        <v>10</v>
      </c>
      <c r="CP39" s="21">
        <v>31</v>
      </c>
      <c r="CQ39" s="21">
        <v>6</v>
      </c>
      <c r="CR39" s="21">
        <v>19</v>
      </c>
      <c r="CS39" s="21">
        <v>5</v>
      </c>
      <c r="CT39" s="21">
        <v>26</v>
      </c>
      <c r="CU39" s="21">
        <v>4</v>
      </c>
      <c r="CV39" s="20">
        <v>17</v>
      </c>
      <c r="CW39" s="21">
        <v>4</v>
      </c>
      <c r="CX39" s="21">
        <v>804</v>
      </c>
      <c r="CY39" s="22">
        <v>253</v>
      </c>
      <c r="CZ39" s="20">
        <v>16</v>
      </c>
      <c r="DA39" s="21">
        <v>5</v>
      </c>
      <c r="DB39" s="21">
        <v>1246</v>
      </c>
      <c r="DC39" s="22">
        <v>413</v>
      </c>
      <c r="DD39" s="20">
        <v>41</v>
      </c>
      <c r="DE39" s="21">
        <v>6</v>
      </c>
      <c r="DF39" s="21">
        <v>1015</v>
      </c>
      <c r="DG39" s="21">
        <v>347</v>
      </c>
      <c r="DH39" s="20">
        <v>17</v>
      </c>
      <c r="DI39" s="21">
        <v>6</v>
      </c>
      <c r="DJ39" s="21">
        <v>854</v>
      </c>
      <c r="DK39" s="22">
        <v>300</v>
      </c>
      <c r="DL39" s="21">
        <v>30</v>
      </c>
      <c r="DM39" s="21">
        <v>11</v>
      </c>
      <c r="DN39" s="21">
        <v>825</v>
      </c>
      <c r="DO39" s="21">
        <v>322</v>
      </c>
      <c r="DP39" s="20">
        <v>37</v>
      </c>
      <c r="DQ39" s="21">
        <v>12</v>
      </c>
      <c r="DR39" s="21">
        <v>827</v>
      </c>
      <c r="DS39" s="22">
        <v>323</v>
      </c>
      <c r="DT39" s="21">
        <v>41</v>
      </c>
      <c r="DU39" s="21">
        <v>14</v>
      </c>
      <c r="DV39" s="21">
        <v>728</v>
      </c>
      <c r="DW39" s="22">
        <v>304</v>
      </c>
      <c r="DX39" s="20">
        <v>41</v>
      </c>
      <c r="DY39" s="21">
        <v>12</v>
      </c>
      <c r="DZ39" s="21">
        <v>532</v>
      </c>
      <c r="EA39" s="22">
        <v>190</v>
      </c>
      <c r="EB39" s="21">
        <v>55</v>
      </c>
      <c r="EC39" s="21">
        <v>15</v>
      </c>
      <c r="ED39" s="21">
        <v>466</v>
      </c>
      <c r="EE39" s="22">
        <v>171</v>
      </c>
      <c r="EF39" s="21">
        <v>72</v>
      </c>
      <c r="EG39" s="21">
        <v>21</v>
      </c>
      <c r="EH39" s="21">
        <v>606</v>
      </c>
      <c r="EI39" s="22">
        <v>232</v>
      </c>
    </row>
    <row r="40" spans="2:139" s="50" customFormat="1" ht="12.75">
      <c r="B40" s="34"/>
      <c r="C40" s="35" t="s">
        <v>60</v>
      </c>
      <c r="D40" s="20" t="s">
        <v>92</v>
      </c>
      <c r="E40" s="21" t="s">
        <v>92</v>
      </c>
      <c r="F40" s="21" t="s">
        <v>92</v>
      </c>
      <c r="G40" s="21" t="s">
        <v>92</v>
      </c>
      <c r="H40" s="21" t="s">
        <v>92</v>
      </c>
      <c r="I40" s="21" t="s">
        <v>92</v>
      </c>
      <c r="J40" s="21" t="s">
        <v>92</v>
      </c>
      <c r="K40" s="21" t="s">
        <v>92</v>
      </c>
      <c r="L40" s="21" t="s">
        <v>92</v>
      </c>
      <c r="M40" s="21" t="s">
        <v>92</v>
      </c>
      <c r="N40" s="21" t="s">
        <v>92</v>
      </c>
      <c r="O40" s="21" t="s">
        <v>92</v>
      </c>
      <c r="P40" s="21" t="s">
        <v>92</v>
      </c>
      <c r="Q40" s="21" t="s">
        <v>92</v>
      </c>
      <c r="R40" s="21" t="s">
        <v>92</v>
      </c>
      <c r="S40" s="21" t="s">
        <v>92</v>
      </c>
      <c r="T40" s="21" t="s">
        <v>92</v>
      </c>
      <c r="U40" s="21" t="s">
        <v>92</v>
      </c>
      <c r="V40" s="21" t="s">
        <v>92</v>
      </c>
      <c r="W40" s="21" t="s">
        <v>92</v>
      </c>
      <c r="X40" s="21" t="s">
        <v>92</v>
      </c>
      <c r="Y40" s="21" t="s">
        <v>92</v>
      </c>
      <c r="Z40" s="21" t="s">
        <v>92</v>
      </c>
      <c r="AA40" s="21" t="s">
        <v>92</v>
      </c>
      <c r="AB40" s="21" t="s">
        <v>92</v>
      </c>
      <c r="AC40" s="21" t="s">
        <v>92</v>
      </c>
      <c r="AD40" s="21" t="s">
        <v>92</v>
      </c>
      <c r="AE40" s="21" t="s">
        <v>92</v>
      </c>
      <c r="AF40" s="21">
        <v>63</v>
      </c>
      <c r="AG40" s="21" t="s">
        <v>92</v>
      </c>
      <c r="AH40" s="21">
        <v>91</v>
      </c>
      <c r="AI40" s="21" t="s">
        <v>92</v>
      </c>
      <c r="AJ40" s="21">
        <v>54</v>
      </c>
      <c r="AK40" s="21" t="s">
        <v>92</v>
      </c>
      <c r="AL40" s="21">
        <f>18+10+10+14</f>
        <v>52</v>
      </c>
      <c r="AM40" s="21" t="s">
        <v>92</v>
      </c>
      <c r="AN40" s="21">
        <v>73</v>
      </c>
      <c r="AO40" s="21" t="s">
        <v>92</v>
      </c>
      <c r="AP40" s="21">
        <v>69</v>
      </c>
      <c r="AQ40" s="21" t="s">
        <v>92</v>
      </c>
      <c r="AR40" s="21">
        <v>100</v>
      </c>
      <c r="AS40" s="21" t="s">
        <v>92</v>
      </c>
      <c r="AT40" s="21">
        <v>73</v>
      </c>
      <c r="AU40" s="21" t="s">
        <v>92</v>
      </c>
      <c r="AV40" s="21">
        <v>156</v>
      </c>
      <c r="AW40" s="21" t="s">
        <v>92</v>
      </c>
      <c r="AX40" s="21">
        <v>124</v>
      </c>
      <c r="AY40" s="21" t="s">
        <v>92</v>
      </c>
      <c r="AZ40" s="21">
        <v>124</v>
      </c>
      <c r="BA40" s="21" t="s">
        <v>92</v>
      </c>
      <c r="BB40" s="21">
        <v>124</v>
      </c>
      <c r="BC40" s="21" t="s">
        <v>92</v>
      </c>
      <c r="BD40" s="21">
        <v>120</v>
      </c>
      <c r="BE40" s="21">
        <v>18</v>
      </c>
      <c r="BF40" s="21">
        <f>42+52</f>
        <v>94</v>
      </c>
      <c r="BG40" s="21">
        <v>23</v>
      </c>
      <c r="BH40" s="21">
        <v>92</v>
      </c>
      <c r="BI40" s="21">
        <v>13</v>
      </c>
      <c r="BJ40" s="21">
        <v>97</v>
      </c>
      <c r="BK40" s="21">
        <v>9</v>
      </c>
      <c r="BL40" s="21">
        <v>99</v>
      </c>
      <c r="BM40" s="21">
        <v>11</v>
      </c>
      <c r="BN40" s="21">
        <v>132</v>
      </c>
      <c r="BO40" s="21">
        <v>16</v>
      </c>
      <c r="BP40" s="21">
        <v>137</v>
      </c>
      <c r="BQ40" s="21">
        <v>15</v>
      </c>
      <c r="BR40" s="21">
        <v>121</v>
      </c>
      <c r="BS40" s="21">
        <v>8</v>
      </c>
      <c r="BT40" s="21">
        <v>167</v>
      </c>
      <c r="BU40" s="21">
        <v>20</v>
      </c>
      <c r="BV40" s="21"/>
      <c r="BW40" s="21"/>
      <c r="BX40" s="21">
        <v>203</v>
      </c>
      <c r="BY40" s="21">
        <v>29</v>
      </c>
      <c r="BZ40" s="21">
        <v>164</v>
      </c>
      <c r="CA40" s="21" t="s">
        <v>92</v>
      </c>
      <c r="CB40" s="21">
        <v>153</v>
      </c>
      <c r="CC40" s="21">
        <v>14</v>
      </c>
      <c r="CD40" s="21">
        <v>152</v>
      </c>
      <c r="CE40" s="21">
        <v>17</v>
      </c>
      <c r="CF40" s="21">
        <v>107</v>
      </c>
      <c r="CG40" s="21">
        <v>15</v>
      </c>
      <c r="CH40" s="21">
        <v>91</v>
      </c>
      <c r="CI40" s="21">
        <v>11</v>
      </c>
      <c r="CJ40" s="21">
        <v>79</v>
      </c>
      <c r="CK40" s="21">
        <v>8</v>
      </c>
      <c r="CL40" s="21">
        <v>89</v>
      </c>
      <c r="CM40" s="21" t="s">
        <v>92</v>
      </c>
      <c r="CN40" s="21">
        <v>120</v>
      </c>
      <c r="CO40" s="21">
        <v>15</v>
      </c>
      <c r="CP40" s="21">
        <v>150</v>
      </c>
      <c r="CQ40" s="21">
        <v>19</v>
      </c>
      <c r="CR40" s="21">
        <v>152</v>
      </c>
      <c r="CS40" s="21">
        <v>24</v>
      </c>
      <c r="CT40" s="21">
        <v>126</v>
      </c>
      <c r="CU40" s="21">
        <v>23</v>
      </c>
      <c r="CV40" s="20">
        <v>109</v>
      </c>
      <c r="CW40" s="21">
        <v>15</v>
      </c>
      <c r="CX40" s="21">
        <v>104</v>
      </c>
      <c r="CY40" s="22">
        <v>10</v>
      </c>
      <c r="CZ40" s="20">
        <v>98</v>
      </c>
      <c r="DA40" s="21">
        <v>10</v>
      </c>
      <c r="DB40" s="21">
        <v>103</v>
      </c>
      <c r="DC40" s="22">
        <v>12</v>
      </c>
      <c r="DD40" s="20">
        <v>108</v>
      </c>
      <c r="DE40" s="21">
        <v>18</v>
      </c>
      <c r="DF40" s="21">
        <v>77</v>
      </c>
      <c r="DG40" s="21">
        <v>7</v>
      </c>
      <c r="DH40" s="20">
        <v>92</v>
      </c>
      <c r="DI40" s="21">
        <v>19</v>
      </c>
      <c r="DJ40" s="21">
        <v>53</v>
      </c>
      <c r="DK40" s="22">
        <v>6</v>
      </c>
      <c r="DL40" s="21">
        <v>95</v>
      </c>
      <c r="DM40" s="21">
        <v>19</v>
      </c>
      <c r="DN40" s="21">
        <v>31</v>
      </c>
      <c r="DO40" s="21">
        <v>3</v>
      </c>
      <c r="DP40" s="20">
        <v>111</v>
      </c>
      <c r="DQ40" s="21">
        <v>24</v>
      </c>
      <c r="DR40" s="21">
        <v>23</v>
      </c>
      <c r="DS40" s="22">
        <v>4</v>
      </c>
      <c r="DT40" s="21">
        <v>80</v>
      </c>
      <c r="DU40" s="21">
        <v>15</v>
      </c>
      <c r="DV40" s="21">
        <v>19</v>
      </c>
      <c r="DW40" s="22">
        <v>6</v>
      </c>
      <c r="DX40" s="20">
        <v>64</v>
      </c>
      <c r="DY40" s="21">
        <v>10</v>
      </c>
      <c r="DZ40" s="21">
        <v>17</v>
      </c>
      <c r="EA40" s="22">
        <v>6</v>
      </c>
      <c r="EB40" s="21">
        <v>77</v>
      </c>
      <c r="EC40" s="21">
        <v>15</v>
      </c>
      <c r="ED40" s="21">
        <v>13</v>
      </c>
      <c r="EE40" s="22">
        <v>4</v>
      </c>
      <c r="EF40" s="21">
        <v>53</v>
      </c>
      <c r="EG40" s="21">
        <v>16</v>
      </c>
      <c r="EH40" s="21">
        <v>17</v>
      </c>
      <c r="EI40" s="22">
        <v>5</v>
      </c>
    </row>
    <row r="41" spans="2:139" s="50" customFormat="1" ht="12.75">
      <c r="B41" s="34"/>
      <c r="C41" s="35" t="s">
        <v>62</v>
      </c>
      <c r="D41" s="20" t="s">
        <v>92</v>
      </c>
      <c r="E41" s="21" t="s">
        <v>92</v>
      </c>
      <c r="F41" s="21" t="s">
        <v>92</v>
      </c>
      <c r="G41" s="21" t="s">
        <v>92</v>
      </c>
      <c r="H41" s="21" t="s">
        <v>92</v>
      </c>
      <c r="I41" s="21" t="s">
        <v>92</v>
      </c>
      <c r="J41" s="21" t="s">
        <v>92</v>
      </c>
      <c r="K41" s="21" t="s">
        <v>92</v>
      </c>
      <c r="L41" s="21" t="s">
        <v>92</v>
      </c>
      <c r="M41" s="21" t="s">
        <v>92</v>
      </c>
      <c r="N41" s="21" t="s">
        <v>92</v>
      </c>
      <c r="O41" s="21" t="s">
        <v>92</v>
      </c>
      <c r="P41" s="21" t="s">
        <v>92</v>
      </c>
      <c r="Q41" s="21" t="s">
        <v>92</v>
      </c>
      <c r="R41" s="21" t="s">
        <v>92</v>
      </c>
      <c r="S41" s="21" t="s">
        <v>92</v>
      </c>
      <c r="T41" s="21" t="s">
        <v>92</v>
      </c>
      <c r="U41" s="21" t="s">
        <v>92</v>
      </c>
      <c r="V41" s="21" t="s">
        <v>92</v>
      </c>
      <c r="W41" s="21" t="s">
        <v>92</v>
      </c>
      <c r="X41" s="21">
        <v>63</v>
      </c>
      <c r="Y41" s="21" t="s">
        <v>92</v>
      </c>
      <c r="Z41" s="21">
        <v>48</v>
      </c>
      <c r="AA41" s="21" t="s">
        <v>92</v>
      </c>
      <c r="AB41" s="21">
        <v>60</v>
      </c>
      <c r="AC41" s="21" t="s">
        <v>92</v>
      </c>
      <c r="AD41" s="21">
        <v>52</v>
      </c>
      <c r="AE41" s="21" t="s">
        <v>92</v>
      </c>
      <c r="AF41" s="21">
        <v>77</v>
      </c>
      <c r="AG41" s="21" t="s">
        <v>92</v>
      </c>
      <c r="AH41" s="21">
        <v>95</v>
      </c>
      <c r="AI41" s="21" t="s">
        <v>92</v>
      </c>
      <c r="AJ41" s="21">
        <v>121</v>
      </c>
      <c r="AK41" s="21" t="s">
        <v>92</v>
      </c>
      <c r="AL41" s="21">
        <f>36+38+42+41</f>
        <v>157</v>
      </c>
      <c r="AM41" s="21" t="s">
        <v>92</v>
      </c>
      <c r="AN41" s="21">
        <v>295</v>
      </c>
      <c r="AO41" s="21" t="s">
        <v>92</v>
      </c>
      <c r="AP41" s="21">
        <v>351</v>
      </c>
      <c r="AQ41" s="21" t="s">
        <v>92</v>
      </c>
      <c r="AR41" s="21">
        <v>397</v>
      </c>
      <c r="AS41" s="21" t="s">
        <v>92</v>
      </c>
      <c r="AT41" s="21">
        <v>363</v>
      </c>
      <c r="AU41" s="21" t="s">
        <v>92</v>
      </c>
      <c r="AV41" s="21">
        <v>441</v>
      </c>
      <c r="AW41" s="21" t="s">
        <v>92</v>
      </c>
      <c r="AX41" s="21">
        <v>455</v>
      </c>
      <c r="AY41" s="21" t="s">
        <v>92</v>
      </c>
      <c r="AZ41" s="21">
        <v>467</v>
      </c>
      <c r="BA41" s="21" t="s">
        <v>92</v>
      </c>
      <c r="BB41" s="21">
        <v>493</v>
      </c>
      <c r="BC41" s="21" t="s">
        <v>92</v>
      </c>
      <c r="BD41" s="21">
        <v>561</v>
      </c>
      <c r="BE41" s="21">
        <v>34</v>
      </c>
      <c r="BF41" s="21">
        <f>293+289</f>
        <v>582</v>
      </c>
      <c r="BG41" s="21">
        <v>20</v>
      </c>
      <c r="BH41" s="21">
        <v>564</v>
      </c>
      <c r="BI41" s="21">
        <v>35</v>
      </c>
      <c r="BJ41" s="21">
        <v>598</v>
      </c>
      <c r="BK41" s="21">
        <v>26</v>
      </c>
      <c r="BL41" s="21">
        <v>333</v>
      </c>
      <c r="BM41" s="21">
        <v>19</v>
      </c>
      <c r="BN41" s="21">
        <v>651</v>
      </c>
      <c r="BO41" s="21">
        <v>36</v>
      </c>
      <c r="BP41" s="21">
        <v>723</v>
      </c>
      <c r="BQ41" s="21">
        <v>49</v>
      </c>
      <c r="BR41" s="21">
        <v>712</v>
      </c>
      <c r="BS41" s="21">
        <v>55</v>
      </c>
      <c r="BT41" s="21">
        <v>810</v>
      </c>
      <c r="BU41" s="21">
        <v>60</v>
      </c>
      <c r="BV41" s="21"/>
      <c r="BW41" s="21"/>
      <c r="BX41" s="21">
        <v>1065</v>
      </c>
      <c r="BY41" s="21">
        <v>98</v>
      </c>
      <c r="BZ41" s="21">
        <v>1054</v>
      </c>
      <c r="CA41" s="21" t="s">
        <v>92</v>
      </c>
      <c r="CB41" s="21">
        <v>1061</v>
      </c>
      <c r="CC41" s="21">
        <v>84</v>
      </c>
      <c r="CD41" s="21">
        <v>1066</v>
      </c>
      <c r="CE41" s="21">
        <v>88</v>
      </c>
      <c r="CF41" s="21">
        <v>980</v>
      </c>
      <c r="CG41" s="21">
        <v>81</v>
      </c>
      <c r="CH41" s="21">
        <v>986</v>
      </c>
      <c r="CI41" s="21">
        <v>69</v>
      </c>
      <c r="CJ41" s="21">
        <v>851</v>
      </c>
      <c r="CK41" s="21">
        <v>58</v>
      </c>
      <c r="CL41" s="21">
        <v>866</v>
      </c>
      <c r="CM41" s="21" t="s">
        <v>92</v>
      </c>
      <c r="CN41" s="21">
        <v>1025</v>
      </c>
      <c r="CO41" s="21">
        <v>94</v>
      </c>
      <c r="CP41" s="21">
        <v>976</v>
      </c>
      <c r="CQ41" s="21">
        <v>99</v>
      </c>
      <c r="CR41" s="21">
        <v>1025</v>
      </c>
      <c r="CS41" s="21">
        <v>102</v>
      </c>
      <c r="CT41" s="21">
        <v>1090</v>
      </c>
      <c r="CU41" s="21">
        <v>91</v>
      </c>
      <c r="CV41" s="20">
        <v>1022</v>
      </c>
      <c r="CW41" s="21">
        <v>99</v>
      </c>
      <c r="CX41" s="21">
        <v>20</v>
      </c>
      <c r="CY41" s="22">
        <v>18</v>
      </c>
      <c r="CZ41" s="20">
        <v>1063</v>
      </c>
      <c r="DA41" s="21">
        <v>90</v>
      </c>
      <c r="DB41" s="21">
        <v>32</v>
      </c>
      <c r="DC41" s="22">
        <v>27</v>
      </c>
      <c r="DD41" s="20">
        <v>1195</v>
      </c>
      <c r="DE41" s="21">
        <v>116</v>
      </c>
      <c r="DF41" s="21">
        <v>45</v>
      </c>
      <c r="DG41" s="21">
        <v>37</v>
      </c>
      <c r="DH41" s="20">
        <v>1234</v>
      </c>
      <c r="DI41" s="21">
        <v>111</v>
      </c>
      <c r="DJ41" s="21">
        <v>47</v>
      </c>
      <c r="DK41" s="22">
        <v>38</v>
      </c>
      <c r="DL41" s="21">
        <v>1327</v>
      </c>
      <c r="DM41" s="21">
        <v>116</v>
      </c>
      <c r="DN41" s="21">
        <v>53</v>
      </c>
      <c r="DO41" s="21">
        <v>40</v>
      </c>
      <c r="DP41" s="20">
        <v>1387</v>
      </c>
      <c r="DQ41" s="21">
        <v>115</v>
      </c>
      <c r="DR41" s="21">
        <v>51</v>
      </c>
      <c r="DS41" s="22">
        <v>40</v>
      </c>
      <c r="DT41" s="21">
        <v>1196</v>
      </c>
      <c r="DU41" s="21">
        <v>83</v>
      </c>
      <c r="DV41" s="21">
        <v>37</v>
      </c>
      <c r="DW41" s="22">
        <v>30</v>
      </c>
      <c r="DX41" s="20">
        <v>1142</v>
      </c>
      <c r="DY41" s="21">
        <v>85</v>
      </c>
      <c r="DZ41" s="21">
        <v>30</v>
      </c>
      <c r="EA41" s="22">
        <v>26</v>
      </c>
      <c r="EB41" s="21">
        <v>1171</v>
      </c>
      <c r="EC41" s="21">
        <v>86</v>
      </c>
      <c r="ED41" s="21">
        <v>21</v>
      </c>
      <c r="EE41" s="22">
        <v>16</v>
      </c>
      <c r="EF41" s="21">
        <v>1187</v>
      </c>
      <c r="EG41" s="21">
        <v>99</v>
      </c>
      <c r="EH41" s="21">
        <v>23</v>
      </c>
      <c r="EI41" s="22">
        <v>20</v>
      </c>
    </row>
    <row r="42" spans="2:139" s="50" customFormat="1" ht="12.75">
      <c r="B42" s="40"/>
      <c r="C42" s="41" t="s">
        <v>61</v>
      </c>
      <c r="D42" s="25" t="s">
        <v>92</v>
      </c>
      <c r="E42" s="21" t="s">
        <v>92</v>
      </c>
      <c r="F42" s="26" t="s">
        <v>92</v>
      </c>
      <c r="G42" s="26" t="s">
        <v>92</v>
      </c>
      <c r="H42" s="26" t="s">
        <v>92</v>
      </c>
      <c r="I42" s="26" t="s">
        <v>92</v>
      </c>
      <c r="J42" s="26" t="s">
        <v>92</v>
      </c>
      <c r="K42" s="26" t="s">
        <v>92</v>
      </c>
      <c r="L42" s="26" t="s">
        <v>92</v>
      </c>
      <c r="M42" s="26" t="s">
        <v>92</v>
      </c>
      <c r="N42" s="26" t="s">
        <v>92</v>
      </c>
      <c r="O42" s="26" t="s">
        <v>92</v>
      </c>
      <c r="P42" s="26" t="s">
        <v>92</v>
      </c>
      <c r="Q42" s="26" t="s">
        <v>92</v>
      </c>
      <c r="R42" s="26" t="s">
        <v>92</v>
      </c>
      <c r="S42" s="26" t="s">
        <v>92</v>
      </c>
      <c r="T42" s="26" t="s">
        <v>92</v>
      </c>
      <c r="U42" s="26" t="s">
        <v>92</v>
      </c>
      <c r="V42" s="26" t="s">
        <v>92</v>
      </c>
      <c r="W42" s="26" t="s">
        <v>92</v>
      </c>
      <c r="X42" s="26" t="s">
        <v>92</v>
      </c>
      <c r="Y42" s="26" t="s">
        <v>92</v>
      </c>
      <c r="Z42" s="26" t="s">
        <v>92</v>
      </c>
      <c r="AA42" s="26" t="s">
        <v>92</v>
      </c>
      <c r="AB42" s="26" t="s">
        <v>92</v>
      </c>
      <c r="AC42" s="26" t="s">
        <v>92</v>
      </c>
      <c r="AD42" s="26" t="s">
        <v>92</v>
      </c>
      <c r="AE42" s="26" t="s">
        <v>92</v>
      </c>
      <c r="AF42" s="26" t="s">
        <v>92</v>
      </c>
      <c r="AG42" s="26" t="s">
        <v>92</v>
      </c>
      <c r="AH42" s="26" t="s">
        <v>92</v>
      </c>
      <c r="AI42" s="26" t="s">
        <v>92</v>
      </c>
      <c r="AJ42" s="26" t="s">
        <v>92</v>
      </c>
      <c r="AK42" s="26" t="s">
        <v>92</v>
      </c>
      <c r="AL42" s="26" t="s">
        <v>92</v>
      </c>
      <c r="AM42" s="26" t="s">
        <v>92</v>
      </c>
      <c r="AN42" s="26" t="s">
        <v>92</v>
      </c>
      <c r="AO42" s="26" t="s">
        <v>92</v>
      </c>
      <c r="AP42" s="26" t="s">
        <v>92</v>
      </c>
      <c r="AQ42" s="26" t="s">
        <v>92</v>
      </c>
      <c r="AR42" s="26" t="s">
        <v>92</v>
      </c>
      <c r="AS42" s="26" t="s">
        <v>92</v>
      </c>
      <c r="AT42" s="26" t="s">
        <v>92</v>
      </c>
      <c r="AU42" s="26" t="s">
        <v>92</v>
      </c>
      <c r="AV42" s="26" t="s">
        <v>92</v>
      </c>
      <c r="AW42" s="26" t="s">
        <v>92</v>
      </c>
      <c r="AX42" s="26" t="s">
        <v>92</v>
      </c>
      <c r="AY42" s="26" t="s">
        <v>92</v>
      </c>
      <c r="AZ42" s="26" t="s">
        <v>92</v>
      </c>
      <c r="BA42" s="26" t="s">
        <v>92</v>
      </c>
      <c r="BB42" s="26" t="s">
        <v>92</v>
      </c>
      <c r="BC42" s="26" t="s">
        <v>92</v>
      </c>
      <c r="BD42" s="26" t="s">
        <v>92</v>
      </c>
      <c r="BE42" s="26" t="s">
        <v>92</v>
      </c>
      <c r="BF42" s="26" t="s">
        <v>92</v>
      </c>
      <c r="BG42" s="26" t="s">
        <v>92</v>
      </c>
      <c r="BH42" s="26" t="s">
        <v>92</v>
      </c>
      <c r="BI42" s="26" t="s">
        <v>92</v>
      </c>
      <c r="BJ42" s="26" t="s">
        <v>92</v>
      </c>
      <c r="BK42" s="26" t="s">
        <v>92</v>
      </c>
      <c r="BL42" s="26" t="s">
        <v>92</v>
      </c>
      <c r="BM42" s="26" t="s">
        <v>92</v>
      </c>
      <c r="BN42" s="26" t="s">
        <v>92</v>
      </c>
      <c r="BO42" s="26" t="s">
        <v>92</v>
      </c>
      <c r="BP42" s="26" t="s">
        <v>92</v>
      </c>
      <c r="BQ42" s="26" t="s">
        <v>92</v>
      </c>
      <c r="BR42" s="26" t="s">
        <v>92</v>
      </c>
      <c r="BS42" s="26" t="s">
        <v>92</v>
      </c>
      <c r="BT42" s="26" t="s">
        <v>92</v>
      </c>
      <c r="BU42" s="26" t="s">
        <v>92</v>
      </c>
      <c r="BV42" s="26"/>
      <c r="BW42" s="26"/>
      <c r="BX42" s="26" t="s">
        <v>92</v>
      </c>
      <c r="BY42" s="26" t="s">
        <v>92</v>
      </c>
      <c r="BZ42" s="26" t="s">
        <v>92</v>
      </c>
      <c r="CA42" s="26" t="s">
        <v>92</v>
      </c>
      <c r="CB42" s="26" t="s">
        <v>92</v>
      </c>
      <c r="CC42" s="26" t="s">
        <v>92</v>
      </c>
      <c r="CD42" s="26" t="s">
        <v>92</v>
      </c>
      <c r="CE42" s="26" t="s">
        <v>92</v>
      </c>
      <c r="CF42" s="26" t="s">
        <v>92</v>
      </c>
      <c r="CG42" s="26" t="s">
        <v>92</v>
      </c>
      <c r="CH42" s="26" t="s">
        <v>92</v>
      </c>
      <c r="CI42" s="26" t="s">
        <v>92</v>
      </c>
      <c r="CJ42" s="26" t="s">
        <v>92</v>
      </c>
      <c r="CK42" s="26" t="s">
        <v>92</v>
      </c>
      <c r="CL42" s="26" t="s">
        <v>92</v>
      </c>
      <c r="CM42" s="26" t="s">
        <v>92</v>
      </c>
      <c r="CN42" s="26">
        <v>30</v>
      </c>
      <c r="CO42" s="26">
        <v>9</v>
      </c>
      <c r="CP42" s="26">
        <v>10</v>
      </c>
      <c r="CQ42" s="26">
        <v>3</v>
      </c>
      <c r="CR42" s="26">
        <v>13</v>
      </c>
      <c r="CS42" s="26">
        <v>4</v>
      </c>
      <c r="CT42" s="26">
        <v>30</v>
      </c>
      <c r="CU42" s="26">
        <v>3</v>
      </c>
      <c r="CV42" s="25">
        <v>17</v>
      </c>
      <c r="CW42" s="26">
        <v>2</v>
      </c>
      <c r="CX42" s="26">
        <v>240</v>
      </c>
      <c r="CY42" s="27">
        <v>38</v>
      </c>
      <c r="CZ42" s="25">
        <v>3</v>
      </c>
      <c r="DA42" s="26">
        <v>1</v>
      </c>
      <c r="DB42" s="26">
        <v>407</v>
      </c>
      <c r="DC42" s="27">
        <v>78</v>
      </c>
      <c r="DD42" s="25">
        <v>5</v>
      </c>
      <c r="DE42" s="26">
        <v>0</v>
      </c>
      <c r="DF42" s="26">
        <v>578</v>
      </c>
      <c r="DG42" s="26">
        <v>91</v>
      </c>
      <c r="DH42" s="25">
        <v>7</v>
      </c>
      <c r="DI42" s="26">
        <v>0</v>
      </c>
      <c r="DJ42" s="26">
        <v>667</v>
      </c>
      <c r="DK42" s="27">
        <v>128</v>
      </c>
      <c r="DL42" s="26">
        <v>12</v>
      </c>
      <c r="DM42" s="26">
        <v>4</v>
      </c>
      <c r="DN42" s="26">
        <v>470</v>
      </c>
      <c r="DO42" s="26">
        <v>123</v>
      </c>
      <c r="DP42" s="25">
        <v>9</v>
      </c>
      <c r="DQ42" s="26">
        <v>3</v>
      </c>
      <c r="DR42" s="26">
        <v>333</v>
      </c>
      <c r="DS42" s="27">
        <v>113</v>
      </c>
      <c r="DT42" s="26">
        <v>15</v>
      </c>
      <c r="DU42" s="26">
        <v>7</v>
      </c>
      <c r="DV42" s="26">
        <v>312</v>
      </c>
      <c r="DW42" s="27">
        <v>145</v>
      </c>
      <c r="DX42" s="25">
        <v>75</v>
      </c>
      <c r="DY42" s="26">
        <v>8</v>
      </c>
      <c r="DZ42" s="26">
        <v>252</v>
      </c>
      <c r="EA42" s="27">
        <v>139</v>
      </c>
      <c r="EB42" s="26">
        <v>108</v>
      </c>
      <c r="EC42" s="26">
        <v>11</v>
      </c>
      <c r="ED42" s="26">
        <v>458</v>
      </c>
      <c r="EE42" s="27">
        <v>211</v>
      </c>
      <c r="EF42" s="26">
        <v>114</v>
      </c>
      <c r="EG42" s="26">
        <v>10</v>
      </c>
      <c r="EH42" s="26">
        <v>750</v>
      </c>
      <c r="EI42" s="27">
        <v>282</v>
      </c>
    </row>
    <row r="43" spans="2:139" s="49" customFormat="1" ht="12.75">
      <c r="B43" s="37" t="s">
        <v>34</v>
      </c>
      <c r="C43" s="38"/>
      <c r="D43" s="23">
        <v>63682</v>
      </c>
      <c r="E43" s="30" t="s">
        <v>92</v>
      </c>
      <c r="F43" s="24">
        <f>69313+1640+161+18+2591+290+1216</f>
        <v>75229</v>
      </c>
      <c r="G43" s="24" t="s">
        <v>92</v>
      </c>
      <c r="H43" s="24">
        <v>68834</v>
      </c>
      <c r="I43" s="30" t="s">
        <v>92</v>
      </c>
      <c r="J43" s="24">
        <v>75006</v>
      </c>
      <c r="K43" s="30" t="s">
        <v>92</v>
      </c>
      <c r="L43" s="24">
        <v>49830</v>
      </c>
      <c r="M43" s="30" t="s">
        <v>92</v>
      </c>
      <c r="N43" s="24">
        <v>54117</v>
      </c>
      <c r="O43" s="30" t="s">
        <v>92</v>
      </c>
      <c r="P43" s="24">
        <v>49345</v>
      </c>
      <c r="Q43" s="30" t="s">
        <v>92</v>
      </c>
      <c r="R43" s="24">
        <v>61254</v>
      </c>
      <c r="S43" s="30" t="s">
        <v>92</v>
      </c>
      <c r="T43" s="24">
        <v>74244</v>
      </c>
      <c r="U43" s="30" t="s">
        <v>92</v>
      </c>
      <c r="V43" s="24">
        <v>79629</v>
      </c>
      <c r="W43" s="30" t="s">
        <v>92</v>
      </c>
      <c r="X43" s="24">
        <v>83459</v>
      </c>
      <c r="Y43" s="30" t="s">
        <v>92</v>
      </c>
      <c r="Z43" s="24">
        <v>58433</v>
      </c>
      <c r="AA43" s="30" t="s">
        <v>92</v>
      </c>
      <c r="AB43" s="24">
        <v>52014</v>
      </c>
      <c r="AC43" s="30" t="s">
        <v>92</v>
      </c>
      <c r="AD43" s="24">
        <v>31407</v>
      </c>
      <c r="AE43" s="30" t="s">
        <v>92</v>
      </c>
      <c r="AF43" s="24">
        <v>12252</v>
      </c>
      <c r="AG43" s="30" t="s">
        <v>92</v>
      </c>
      <c r="AH43" s="24">
        <v>10523</v>
      </c>
      <c r="AI43" s="30" t="s">
        <v>92</v>
      </c>
      <c r="AJ43" s="24">
        <v>9783</v>
      </c>
      <c r="AK43" s="30" t="s">
        <v>92</v>
      </c>
      <c r="AL43" s="24">
        <f>3007+2209+2315+2891</f>
        <v>10422</v>
      </c>
      <c r="AM43" s="30" t="s">
        <v>92</v>
      </c>
      <c r="AN43" s="24">
        <v>9534</v>
      </c>
      <c r="AO43" s="30" t="s">
        <v>92</v>
      </c>
      <c r="AP43" s="24">
        <v>9396</v>
      </c>
      <c r="AQ43" s="30" t="s">
        <v>92</v>
      </c>
      <c r="AR43" s="24">
        <v>11900</v>
      </c>
      <c r="AS43" s="30" t="s">
        <v>92</v>
      </c>
      <c r="AT43" s="24">
        <v>11259</v>
      </c>
      <c r="AU43" s="30" t="s">
        <v>92</v>
      </c>
      <c r="AV43" s="24">
        <v>9407</v>
      </c>
      <c r="AW43" s="30" t="s">
        <v>92</v>
      </c>
      <c r="AX43" s="24">
        <v>6477</v>
      </c>
      <c r="AY43" s="30" t="s">
        <v>92</v>
      </c>
      <c r="AZ43" s="24">
        <v>6148</v>
      </c>
      <c r="BA43" s="30" t="s">
        <v>92</v>
      </c>
      <c r="BB43" s="24">
        <v>6143</v>
      </c>
      <c r="BC43" s="30" t="s">
        <v>92</v>
      </c>
      <c r="BD43" s="24">
        <v>5388</v>
      </c>
      <c r="BE43" s="24">
        <v>1981</v>
      </c>
      <c r="BF43" s="24">
        <f>2174+2625</f>
        <v>4799</v>
      </c>
      <c r="BG43" s="24">
        <f>990+773</f>
        <v>1763</v>
      </c>
      <c r="BH43" s="24">
        <v>4167</v>
      </c>
      <c r="BI43" s="24">
        <v>1624</v>
      </c>
      <c r="BJ43" s="24">
        <v>3989</v>
      </c>
      <c r="BK43" s="24">
        <v>1632</v>
      </c>
      <c r="BL43" s="24">
        <v>3752</v>
      </c>
      <c r="BM43" s="24">
        <v>1415</v>
      </c>
      <c r="BN43" s="24">
        <v>4223</v>
      </c>
      <c r="BO43" s="24">
        <v>1608</v>
      </c>
      <c r="BP43" s="24">
        <v>4484</v>
      </c>
      <c r="BQ43" s="24">
        <v>1721</v>
      </c>
      <c r="BR43" s="24">
        <v>4394</v>
      </c>
      <c r="BS43" s="24">
        <v>1684</v>
      </c>
      <c r="BT43" s="24">
        <v>5013</v>
      </c>
      <c r="BU43" s="24">
        <v>1864</v>
      </c>
      <c r="BV43" s="24"/>
      <c r="BW43" s="24"/>
      <c r="BX43" s="24">
        <v>7531</v>
      </c>
      <c r="BY43" s="24">
        <v>2563</v>
      </c>
      <c r="BZ43" s="24">
        <v>5480</v>
      </c>
      <c r="CA43" s="24" t="s">
        <v>92</v>
      </c>
      <c r="CB43" s="24">
        <v>5524</v>
      </c>
      <c r="CC43" s="24">
        <v>1847</v>
      </c>
      <c r="CD43" s="24">
        <v>5086</v>
      </c>
      <c r="CE43" s="24">
        <v>2060</v>
      </c>
      <c r="CF43" s="24">
        <v>3030</v>
      </c>
      <c r="CG43" s="24">
        <v>1152</v>
      </c>
      <c r="CH43" s="24">
        <v>1756</v>
      </c>
      <c r="CI43" s="24">
        <v>593</v>
      </c>
      <c r="CJ43" s="24">
        <v>2049</v>
      </c>
      <c r="CK43" s="24">
        <v>743</v>
      </c>
      <c r="CL43" s="24">
        <v>3317</v>
      </c>
      <c r="CM43" s="24" t="s">
        <v>92</v>
      </c>
      <c r="CN43" s="24">
        <v>3550</v>
      </c>
      <c r="CO43" s="24">
        <v>1413</v>
      </c>
      <c r="CP43" s="24">
        <v>3510</v>
      </c>
      <c r="CQ43" s="24">
        <v>1020</v>
      </c>
      <c r="CR43" s="24">
        <v>3611</v>
      </c>
      <c r="CS43" s="24">
        <v>1042</v>
      </c>
      <c r="CT43" s="24">
        <v>3962</v>
      </c>
      <c r="CU43" s="24">
        <v>1213</v>
      </c>
      <c r="CV43" s="23">
        <f>3375+124</f>
        <v>3499</v>
      </c>
      <c r="CW43" s="24">
        <v>966</v>
      </c>
      <c r="CX43" s="24">
        <v>6270</v>
      </c>
      <c r="CY43" s="28">
        <v>2655</v>
      </c>
      <c r="CZ43" s="23">
        <f>3351+55</f>
        <v>3406</v>
      </c>
      <c r="DA43" s="24">
        <v>1063</v>
      </c>
      <c r="DB43" s="24">
        <v>7680</v>
      </c>
      <c r="DC43" s="28">
        <v>3385</v>
      </c>
      <c r="DD43" s="23">
        <f>5357+91</f>
        <v>5448</v>
      </c>
      <c r="DE43" s="24">
        <f>1909+15</f>
        <v>1924</v>
      </c>
      <c r="DF43" s="24">
        <v>5931</v>
      </c>
      <c r="DG43" s="24">
        <v>2748</v>
      </c>
      <c r="DH43" s="23">
        <v>13447</v>
      </c>
      <c r="DI43" s="24">
        <v>4473</v>
      </c>
      <c r="DJ43" s="24">
        <v>5192</v>
      </c>
      <c r="DK43" s="28">
        <v>2540</v>
      </c>
      <c r="DL43" s="24">
        <v>30982</v>
      </c>
      <c r="DM43" s="24">
        <v>9876</v>
      </c>
      <c r="DN43" s="24">
        <v>5575</v>
      </c>
      <c r="DO43" s="24">
        <v>2797</v>
      </c>
      <c r="DP43" s="23">
        <v>40614</v>
      </c>
      <c r="DQ43" s="24">
        <v>14237</v>
      </c>
      <c r="DR43" s="24">
        <v>5379</v>
      </c>
      <c r="DS43" s="28">
        <v>2952</v>
      </c>
      <c r="DT43" s="24">
        <v>20617</v>
      </c>
      <c r="DU43" s="24">
        <v>7750</v>
      </c>
      <c r="DV43" s="24">
        <v>4540</v>
      </c>
      <c r="DW43" s="28">
        <v>2303</v>
      </c>
      <c r="DX43" s="23">
        <v>16048</v>
      </c>
      <c r="DY43" s="24">
        <v>6209</v>
      </c>
      <c r="DZ43" s="24">
        <v>4586</v>
      </c>
      <c r="EA43" s="28">
        <v>1840</v>
      </c>
      <c r="EB43" s="24">
        <v>20760</v>
      </c>
      <c r="EC43" s="24">
        <v>8080</v>
      </c>
      <c r="ED43" s="24">
        <v>4129</v>
      </c>
      <c r="EE43" s="28">
        <v>1759</v>
      </c>
      <c r="EF43" s="24">
        <v>24523</v>
      </c>
      <c r="EG43" s="24">
        <v>9472</v>
      </c>
      <c r="EH43" s="24">
        <v>2942</v>
      </c>
      <c r="EI43" s="28">
        <v>1490</v>
      </c>
    </row>
    <row r="44" spans="2:139" s="50" customFormat="1" ht="12.75">
      <c r="B44" s="34" t="s">
        <v>40</v>
      </c>
      <c r="C44" s="35" t="s">
        <v>63</v>
      </c>
      <c r="D44" s="20" t="s">
        <v>92</v>
      </c>
      <c r="E44" s="21" t="s">
        <v>92</v>
      </c>
      <c r="F44" s="21" t="s">
        <v>92</v>
      </c>
      <c r="G44" s="21" t="s">
        <v>92</v>
      </c>
      <c r="H44" s="21" t="s">
        <v>92</v>
      </c>
      <c r="I44" s="21" t="s">
        <v>92</v>
      </c>
      <c r="J44" s="21" t="s">
        <v>92</v>
      </c>
      <c r="K44" s="21" t="s">
        <v>92</v>
      </c>
      <c r="L44" s="21" t="s">
        <v>92</v>
      </c>
      <c r="M44" s="21" t="s">
        <v>92</v>
      </c>
      <c r="N44" s="21" t="s">
        <v>92</v>
      </c>
      <c r="O44" s="21" t="s">
        <v>92</v>
      </c>
      <c r="P44" s="21" t="s">
        <v>92</v>
      </c>
      <c r="Q44" s="21" t="s">
        <v>92</v>
      </c>
      <c r="R44" s="21" t="s">
        <v>92</v>
      </c>
      <c r="S44" s="21" t="s">
        <v>92</v>
      </c>
      <c r="T44" s="21" t="s">
        <v>92</v>
      </c>
      <c r="U44" s="21" t="s">
        <v>92</v>
      </c>
      <c r="V44" s="21" t="s">
        <v>92</v>
      </c>
      <c r="W44" s="21" t="s">
        <v>92</v>
      </c>
      <c r="X44" s="21" t="s">
        <v>92</v>
      </c>
      <c r="Y44" s="21" t="s">
        <v>92</v>
      </c>
      <c r="Z44" s="21" t="s">
        <v>92</v>
      </c>
      <c r="AA44" s="21" t="s">
        <v>92</v>
      </c>
      <c r="AB44" s="21" t="s">
        <v>92</v>
      </c>
      <c r="AC44" s="21" t="s">
        <v>92</v>
      </c>
      <c r="AD44" s="21" t="s">
        <v>92</v>
      </c>
      <c r="AE44" s="21" t="s">
        <v>92</v>
      </c>
      <c r="AF44" s="21" t="s">
        <v>92</v>
      </c>
      <c r="AG44" s="21" t="s">
        <v>92</v>
      </c>
      <c r="AH44" s="21" t="s">
        <v>92</v>
      </c>
      <c r="AI44" s="21" t="s">
        <v>92</v>
      </c>
      <c r="AJ44" s="21" t="s">
        <v>92</v>
      </c>
      <c r="AK44" s="21" t="s">
        <v>92</v>
      </c>
      <c r="AL44" s="21" t="s">
        <v>92</v>
      </c>
      <c r="AM44" s="21" t="s">
        <v>92</v>
      </c>
      <c r="AN44" s="21" t="s">
        <v>92</v>
      </c>
      <c r="AO44" s="21" t="s">
        <v>92</v>
      </c>
      <c r="AP44" s="21" t="s">
        <v>92</v>
      </c>
      <c r="AQ44" s="21" t="s">
        <v>92</v>
      </c>
      <c r="AR44" s="21" t="s">
        <v>92</v>
      </c>
      <c r="AS44" s="21" t="s">
        <v>92</v>
      </c>
      <c r="AT44" s="21" t="s">
        <v>92</v>
      </c>
      <c r="AU44" s="21" t="s">
        <v>92</v>
      </c>
      <c r="AV44" s="21" t="s">
        <v>92</v>
      </c>
      <c r="AW44" s="21" t="s">
        <v>92</v>
      </c>
      <c r="AX44" s="21" t="s">
        <v>92</v>
      </c>
      <c r="AY44" s="21" t="s">
        <v>92</v>
      </c>
      <c r="AZ44" s="21" t="s">
        <v>92</v>
      </c>
      <c r="BA44" s="21" t="s">
        <v>92</v>
      </c>
      <c r="BB44" s="21" t="s">
        <v>92</v>
      </c>
      <c r="BC44" s="21" t="s">
        <v>92</v>
      </c>
      <c r="BD44" s="21" t="s">
        <v>92</v>
      </c>
      <c r="BE44" s="21" t="s">
        <v>92</v>
      </c>
      <c r="BF44" s="21" t="s">
        <v>92</v>
      </c>
      <c r="BG44" s="21" t="s">
        <v>92</v>
      </c>
      <c r="BH44" s="21" t="s">
        <v>92</v>
      </c>
      <c r="BI44" s="21" t="s">
        <v>92</v>
      </c>
      <c r="BJ44" s="21" t="s">
        <v>92</v>
      </c>
      <c r="BK44" s="21" t="s">
        <v>92</v>
      </c>
      <c r="BL44" s="21" t="s">
        <v>92</v>
      </c>
      <c r="BM44" s="21" t="s">
        <v>92</v>
      </c>
      <c r="BN44" s="21" t="s">
        <v>92</v>
      </c>
      <c r="BO44" s="21" t="s">
        <v>92</v>
      </c>
      <c r="BP44" s="21" t="s">
        <v>92</v>
      </c>
      <c r="BQ44" s="21" t="s">
        <v>92</v>
      </c>
      <c r="BR44" s="21" t="s">
        <v>92</v>
      </c>
      <c r="BS44" s="21" t="s">
        <v>92</v>
      </c>
      <c r="BT44" s="21" t="s">
        <v>92</v>
      </c>
      <c r="BU44" s="21" t="s">
        <v>92</v>
      </c>
      <c r="BV44" s="21" t="s">
        <v>88</v>
      </c>
      <c r="BW44" s="21"/>
      <c r="BX44" s="21" t="s">
        <v>92</v>
      </c>
      <c r="BY44" s="21" t="s">
        <v>92</v>
      </c>
      <c r="BZ44" s="21" t="s">
        <v>92</v>
      </c>
      <c r="CA44" s="21" t="s">
        <v>92</v>
      </c>
      <c r="CB44" s="21" t="s">
        <v>92</v>
      </c>
      <c r="CC44" s="21" t="s">
        <v>92</v>
      </c>
      <c r="CD44" s="21" t="s">
        <v>92</v>
      </c>
      <c r="CE44" s="21" t="s">
        <v>92</v>
      </c>
      <c r="CF44" s="21" t="s">
        <v>92</v>
      </c>
      <c r="CG44" s="21" t="s">
        <v>92</v>
      </c>
      <c r="CH44" s="21" t="s">
        <v>92</v>
      </c>
      <c r="CI44" s="21" t="s">
        <v>92</v>
      </c>
      <c r="CJ44" s="21" t="s">
        <v>92</v>
      </c>
      <c r="CK44" s="21" t="s">
        <v>92</v>
      </c>
      <c r="CL44" s="21" t="s">
        <v>92</v>
      </c>
      <c r="CM44" s="21" t="s">
        <v>92</v>
      </c>
      <c r="CN44" s="21">
        <v>47</v>
      </c>
      <c r="CO44" s="21">
        <v>17</v>
      </c>
      <c r="CP44" s="21">
        <v>47</v>
      </c>
      <c r="CQ44" s="21">
        <v>21</v>
      </c>
      <c r="CR44" s="21">
        <v>54</v>
      </c>
      <c r="CS44" s="21">
        <v>28</v>
      </c>
      <c r="CT44" s="21">
        <v>65</v>
      </c>
      <c r="CU44" s="21">
        <v>28</v>
      </c>
      <c r="CV44" s="20">
        <v>26</v>
      </c>
      <c r="CW44" s="21">
        <v>14</v>
      </c>
      <c r="CX44" s="21">
        <v>449</v>
      </c>
      <c r="CY44" s="22">
        <v>202</v>
      </c>
      <c r="CZ44" s="20">
        <v>15</v>
      </c>
      <c r="DA44" s="21">
        <v>6</v>
      </c>
      <c r="DB44" s="21">
        <v>484</v>
      </c>
      <c r="DC44" s="22">
        <v>221</v>
      </c>
      <c r="DD44" s="20">
        <v>8</v>
      </c>
      <c r="DE44" s="21">
        <v>1</v>
      </c>
      <c r="DF44" s="21">
        <v>343</v>
      </c>
      <c r="DG44" s="21">
        <v>157</v>
      </c>
      <c r="DH44" s="20">
        <v>14</v>
      </c>
      <c r="DI44" s="21">
        <v>5</v>
      </c>
      <c r="DJ44" s="21">
        <v>289</v>
      </c>
      <c r="DK44" s="22">
        <v>148</v>
      </c>
      <c r="DL44" s="21">
        <v>13</v>
      </c>
      <c r="DM44" s="21">
        <v>7</v>
      </c>
      <c r="DN44" s="21">
        <v>325</v>
      </c>
      <c r="DO44" s="21">
        <v>154</v>
      </c>
      <c r="DP44" s="20">
        <v>13</v>
      </c>
      <c r="DQ44" s="21">
        <v>6</v>
      </c>
      <c r="DR44" s="21">
        <v>310</v>
      </c>
      <c r="DS44" s="22">
        <v>154</v>
      </c>
      <c r="DT44" s="21">
        <v>16</v>
      </c>
      <c r="DU44" s="21">
        <v>8</v>
      </c>
      <c r="DV44" s="21">
        <v>370</v>
      </c>
      <c r="DW44" s="22">
        <v>179</v>
      </c>
      <c r="DX44" s="20">
        <v>32</v>
      </c>
      <c r="DY44" s="21">
        <v>11</v>
      </c>
      <c r="DZ44" s="21">
        <v>280</v>
      </c>
      <c r="EA44" s="22">
        <v>103</v>
      </c>
      <c r="EB44" s="21">
        <v>26</v>
      </c>
      <c r="EC44" s="21">
        <v>15</v>
      </c>
      <c r="ED44" s="21">
        <v>339</v>
      </c>
      <c r="EE44" s="22">
        <v>126</v>
      </c>
      <c r="EF44" s="21">
        <v>57</v>
      </c>
      <c r="EG44" s="21">
        <v>27</v>
      </c>
      <c r="EH44" s="21">
        <v>252</v>
      </c>
      <c r="EI44" s="22">
        <v>107</v>
      </c>
    </row>
    <row r="45" spans="2:139" s="50" customFormat="1" ht="12.75">
      <c r="B45" s="34"/>
      <c r="C45" s="35" t="s">
        <v>64</v>
      </c>
      <c r="D45" s="20">
        <v>3428</v>
      </c>
      <c r="E45" s="21" t="s">
        <v>92</v>
      </c>
      <c r="F45" s="21">
        <v>3312</v>
      </c>
      <c r="G45" s="21" t="s">
        <v>92</v>
      </c>
      <c r="H45" s="21">
        <v>3478</v>
      </c>
      <c r="I45" s="21" t="s">
        <v>92</v>
      </c>
      <c r="J45" s="21">
        <v>3587</v>
      </c>
      <c r="K45" s="21" t="s">
        <v>92</v>
      </c>
      <c r="L45" s="21">
        <v>2134</v>
      </c>
      <c r="M45" s="21" t="s">
        <v>92</v>
      </c>
      <c r="N45" s="21">
        <v>2246</v>
      </c>
      <c r="O45" s="21" t="s">
        <v>92</v>
      </c>
      <c r="P45" s="21">
        <v>1796</v>
      </c>
      <c r="Q45" s="21" t="s">
        <v>92</v>
      </c>
      <c r="R45" s="21">
        <v>1940</v>
      </c>
      <c r="S45" s="21" t="s">
        <v>92</v>
      </c>
      <c r="T45" s="21">
        <v>2091</v>
      </c>
      <c r="U45" s="21" t="s">
        <v>92</v>
      </c>
      <c r="V45" s="21">
        <v>2122</v>
      </c>
      <c r="W45" s="21" t="s">
        <v>92</v>
      </c>
      <c r="X45" s="21">
        <v>1897</v>
      </c>
      <c r="Y45" s="21" t="s">
        <v>92</v>
      </c>
      <c r="Z45" s="21">
        <v>1624</v>
      </c>
      <c r="AA45" s="21" t="s">
        <v>92</v>
      </c>
      <c r="AB45" s="21">
        <v>1653</v>
      </c>
      <c r="AC45" s="21" t="s">
        <v>92</v>
      </c>
      <c r="AD45" s="21">
        <v>1213</v>
      </c>
      <c r="AE45" s="21" t="s">
        <v>92</v>
      </c>
      <c r="AF45" s="21" t="s">
        <v>7</v>
      </c>
      <c r="AG45" s="21" t="s">
        <v>7</v>
      </c>
      <c r="AH45" s="21" t="s">
        <v>7</v>
      </c>
      <c r="AI45" s="21" t="s">
        <v>7</v>
      </c>
      <c r="AJ45" s="21" t="s">
        <v>7</v>
      </c>
      <c r="AK45" s="21" t="s">
        <v>7</v>
      </c>
      <c r="AL45" s="21" t="s">
        <v>7</v>
      </c>
      <c r="AM45" s="21" t="s">
        <v>7</v>
      </c>
      <c r="AN45" s="21" t="s">
        <v>7</v>
      </c>
      <c r="AO45" s="21" t="s">
        <v>7</v>
      </c>
      <c r="AP45" s="21" t="s">
        <v>7</v>
      </c>
      <c r="AQ45" s="21" t="s">
        <v>7</v>
      </c>
      <c r="AR45" s="21" t="s">
        <v>7</v>
      </c>
      <c r="AS45" s="21" t="s">
        <v>7</v>
      </c>
      <c r="AT45" s="21" t="s">
        <v>7</v>
      </c>
      <c r="AU45" s="21" t="s">
        <v>7</v>
      </c>
      <c r="AV45" s="21" t="s">
        <v>7</v>
      </c>
      <c r="AW45" s="21" t="s">
        <v>7</v>
      </c>
      <c r="AX45" s="21" t="s">
        <v>7</v>
      </c>
      <c r="AY45" s="21" t="s">
        <v>7</v>
      </c>
      <c r="AZ45" s="21" t="s">
        <v>7</v>
      </c>
      <c r="BA45" s="21" t="s">
        <v>7</v>
      </c>
      <c r="BB45" s="21" t="s">
        <v>7</v>
      </c>
      <c r="BC45" s="21" t="s">
        <v>7</v>
      </c>
      <c r="BD45" s="21" t="s">
        <v>7</v>
      </c>
      <c r="BE45" s="21" t="s">
        <v>7</v>
      </c>
      <c r="BF45" s="21" t="s">
        <v>7</v>
      </c>
      <c r="BG45" s="21" t="s">
        <v>7</v>
      </c>
      <c r="BH45" s="21" t="s">
        <v>7</v>
      </c>
      <c r="BI45" s="21" t="s">
        <v>7</v>
      </c>
      <c r="BJ45" s="21" t="s">
        <v>7</v>
      </c>
      <c r="BK45" s="21" t="s">
        <v>7</v>
      </c>
      <c r="BL45" s="21" t="s">
        <v>7</v>
      </c>
      <c r="BM45" s="21" t="s">
        <v>7</v>
      </c>
      <c r="BN45" s="21" t="s">
        <v>7</v>
      </c>
      <c r="BO45" s="21" t="s">
        <v>7</v>
      </c>
      <c r="BP45" s="21" t="s">
        <v>7</v>
      </c>
      <c r="BQ45" s="21" t="s">
        <v>7</v>
      </c>
      <c r="BR45" s="21" t="s">
        <v>7</v>
      </c>
      <c r="BS45" s="21" t="s">
        <v>7</v>
      </c>
      <c r="BT45" s="21" t="s">
        <v>7</v>
      </c>
      <c r="BU45" s="21" t="s">
        <v>7</v>
      </c>
      <c r="BV45" s="21" t="s">
        <v>2</v>
      </c>
      <c r="BW45" s="21"/>
      <c r="BX45" s="21" t="s">
        <v>7</v>
      </c>
      <c r="BY45" s="21" t="s">
        <v>7</v>
      </c>
      <c r="BZ45" s="21" t="s">
        <v>7</v>
      </c>
      <c r="CA45" s="21" t="s">
        <v>7</v>
      </c>
      <c r="CB45" s="21" t="s">
        <v>7</v>
      </c>
      <c r="CC45" s="21" t="s">
        <v>7</v>
      </c>
      <c r="CD45" s="21" t="s">
        <v>7</v>
      </c>
      <c r="CE45" s="21" t="s">
        <v>7</v>
      </c>
      <c r="CF45" s="21" t="s">
        <v>7</v>
      </c>
      <c r="CG45" s="21" t="s">
        <v>7</v>
      </c>
      <c r="CH45" s="21" t="s">
        <v>7</v>
      </c>
      <c r="CI45" s="21" t="s">
        <v>7</v>
      </c>
      <c r="CJ45" s="21" t="s">
        <v>7</v>
      </c>
      <c r="CK45" s="21" t="s">
        <v>7</v>
      </c>
      <c r="CL45" s="21" t="s">
        <v>7</v>
      </c>
      <c r="CM45" s="21" t="s">
        <v>7</v>
      </c>
      <c r="CN45" s="21" t="s">
        <v>7</v>
      </c>
      <c r="CO45" s="21" t="s">
        <v>7</v>
      </c>
      <c r="CP45" s="21" t="s">
        <v>7</v>
      </c>
      <c r="CQ45" s="21" t="s">
        <v>7</v>
      </c>
      <c r="CR45" s="21" t="s">
        <v>7</v>
      </c>
      <c r="CS45" s="21" t="s">
        <v>7</v>
      </c>
      <c r="CT45" s="21" t="s">
        <v>7</v>
      </c>
      <c r="CU45" s="21" t="s">
        <v>7</v>
      </c>
      <c r="CV45" s="20" t="s">
        <v>7</v>
      </c>
      <c r="CW45" s="21" t="s">
        <v>7</v>
      </c>
      <c r="CX45" s="21" t="s">
        <v>7</v>
      </c>
      <c r="CY45" s="22" t="s">
        <v>7</v>
      </c>
      <c r="CZ45" s="20" t="s">
        <v>7</v>
      </c>
      <c r="DA45" s="21" t="s">
        <v>7</v>
      </c>
      <c r="DB45" s="21" t="s">
        <v>7</v>
      </c>
      <c r="DC45" s="22" t="s">
        <v>7</v>
      </c>
      <c r="DD45" s="20" t="s">
        <v>7</v>
      </c>
      <c r="DE45" s="21" t="s">
        <v>7</v>
      </c>
      <c r="DF45" s="21" t="s">
        <v>7</v>
      </c>
      <c r="DG45" s="22" t="s">
        <v>7</v>
      </c>
      <c r="DH45" s="20" t="s">
        <v>7</v>
      </c>
      <c r="DI45" s="21" t="s">
        <v>7</v>
      </c>
      <c r="DJ45" s="21" t="s">
        <v>7</v>
      </c>
      <c r="DK45" s="22" t="s">
        <v>7</v>
      </c>
      <c r="DL45" s="20" t="s">
        <v>7</v>
      </c>
      <c r="DM45" s="21" t="s">
        <v>7</v>
      </c>
      <c r="DN45" s="21" t="s">
        <v>7</v>
      </c>
      <c r="DO45" s="22" t="s">
        <v>7</v>
      </c>
      <c r="DP45" s="20" t="s">
        <v>7</v>
      </c>
      <c r="DQ45" s="21" t="s">
        <v>7</v>
      </c>
      <c r="DR45" s="21" t="s">
        <v>7</v>
      </c>
      <c r="DS45" s="22" t="s">
        <v>7</v>
      </c>
      <c r="DT45" s="21">
        <v>5</v>
      </c>
      <c r="DU45" s="21">
        <v>1</v>
      </c>
      <c r="DV45" s="21" t="s">
        <v>7</v>
      </c>
      <c r="DW45" s="22" t="s">
        <v>7</v>
      </c>
      <c r="DX45" s="20">
        <v>5</v>
      </c>
      <c r="DY45" s="21">
        <v>1</v>
      </c>
      <c r="DZ45" s="21">
        <v>1</v>
      </c>
      <c r="EA45" s="22">
        <v>1</v>
      </c>
      <c r="EB45" s="21">
        <v>4</v>
      </c>
      <c r="EC45" s="21">
        <v>2</v>
      </c>
      <c r="ED45" s="21">
        <v>0</v>
      </c>
      <c r="EE45" s="22">
        <v>0</v>
      </c>
      <c r="EF45" s="21">
        <v>2</v>
      </c>
      <c r="EG45" s="21">
        <v>0</v>
      </c>
      <c r="EH45" s="21">
        <v>2</v>
      </c>
      <c r="EI45" s="22">
        <v>1</v>
      </c>
    </row>
    <row r="46" spans="2:139" s="50" customFormat="1" ht="12.75">
      <c r="B46" s="34"/>
      <c r="C46" s="35" t="s">
        <v>35</v>
      </c>
      <c r="D46" s="20" t="s">
        <v>92</v>
      </c>
      <c r="E46" s="21" t="s">
        <v>92</v>
      </c>
      <c r="F46" s="21" t="s">
        <v>92</v>
      </c>
      <c r="G46" s="21" t="s">
        <v>92</v>
      </c>
      <c r="H46" s="21" t="s">
        <v>92</v>
      </c>
      <c r="I46" s="21" t="s">
        <v>92</v>
      </c>
      <c r="J46" s="21" t="s">
        <v>92</v>
      </c>
      <c r="K46" s="21" t="s">
        <v>92</v>
      </c>
      <c r="L46" s="21" t="s">
        <v>92</v>
      </c>
      <c r="M46" s="21" t="s">
        <v>92</v>
      </c>
      <c r="N46" s="21" t="s">
        <v>92</v>
      </c>
      <c r="O46" s="21" t="s">
        <v>92</v>
      </c>
      <c r="P46" s="21" t="s">
        <v>92</v>
      </c>
      <c r="Q46" s="21" t="s">
        <v>92</v>
      </c>
      <c r="R46" s="21" t="s">
        <v>92</v>
      </c>
      <c r="S46" s="21" t="s">
        <v>92</v>
      </c>
      <c r="T46" s="21" t="s">
        <v>92</v>
      </c>
      <c r="U46" s="21" t="s">
        <v>92</v>
      </c>
      <c r="V46" s="21" t="s">
        <v>92</v>
      </c>
      <c r="W46" s="21" t="s">
        <v>92</v>
      </c>
      <c r="X46" s="21" t="s">
        <v>92</v>
      </c>
      <c r="Y46" s="21" t="s">
        <v>92</v>
      </c>
      <c r="Z46" s="21" t="s">
        <v>92</v>
      </c>
      <c r="AA46" s="21" t="s">
        <v>92</v>
      </c>
      <c r="AB46" s="21" t="s">
        <v>92</v>
      </c>
      <c r="AC46" s="21" t="s">
        <v>92</v>
      </c>
      <c r="AD46" s="21" t="s">
        <v>92</v>
      </c>
      <c r="AE46" s="21" t="s">
        <v>92</v>
      </c>
      <c r="AF46" s="21" t="s">
        <v>92</v>
      </c>
      <c r="AG46" s="21" t="s">
        <v>92</v>
      </c>
      <c r="AH46" s="21" t="s">
        <v>92</v>
      </c>
      <c r="AI46" s="21" t="s">
        <v>92</v>
      </c>
      <c r="AJ46" s="21" t="s">
        <v>92</v>
      </c>
      <c r="AK46" s="21" t="s">
        <v>92</v>
      </c>
      <c r="AL46" s="21" t="s">
        <v>92</v>
      </c>
      <c r="AM46" s="21" t="s">
        <v>92</v>
      </c>
      <c r="AN46" s="21" t="s">
        <v>92</v>
      </c>
      <c r="AO46" s="21" t="s">
        <v>92</v>
      </c>
      <c r="AP46" s="21" t="s">
        <v>92</v>
      </c>
      <c r="AQ46" s="21" t="s">
        <v>92</v>
      </c>
      <c r="AR46" s="21" t="s">
        <v>92</v>
      </c>
      <c r="AS46" s="21" t="s">
        <v>92</v>
      </c>
      <c r="AT46" s="21" t="s">
        <v>92</v>
      </c>
      <c r="AU46" s="21" t="s">
        <v>92</v>
      </c>
      <c r="AV46" s="21" t="s">
        <v>92</v>
      </c>
      <c r="AW46" s="21" t="s">
        <v>92</v>
      </c>
      <c r="AX46" s="21" t="s">
        <v>92</v>
      </c>
      <c r="AY46" s="21" t="s">
        <v>92</v>
      </c>
      <c r="AZ46" s="21" t="s">
        <v>92</v>
      </c>
      <c r="BA46" s="21" t="s">
        <v>92</v>
      </c>
      <c r="BB46" s="21" t="s">
        <v>92</v>
      </c>
      <c r="BC46" s="21" t="s">
        <v>92</v>
      </c>
      <c r="BD46" s="21" t="s">
        <v>92</v>
      </c>
      <c r="BE46" s="21" t="s">
        <v>92</v>
      </c>
      <c r="BF46" s="21" t="s">
        <v>92</v>
      </c>
      <c r="BG46" s="21" t="s">
        <v>92</v>
      </c>
      <c r="BH46" s="21" t="s">
        <v>92</v>
      </c>
      <c r="BI46" s="21" t="s">
        <v>92</v>
      </c>
      <c r="BJ46" s="21" t="s">
        <v>92</v>
      </c>
      <c r="BK46" s="21" t="s">
        <v>92</v>
      </c>
      <c r="BL46" s="21" t="s">
        <v>92</v>
      </c>
      <c r="BM46" s="21" t="s">
        <v>92</v>
      </c>
      <c r="BN46" s="21" t="s">
        <v>92</v>
      </c>
      <c r="BO46" s="21" t="s">
        <v>92</v>
      </c>
      <c r="BP46" s="21" t="s">
        <v>92</v>
      </c>
      <c r="BQ46" s="21" t="s">
        <v>92</v>
      </c>
      <c r="BR46" s="21" t="s">
        <v>92</v>
      </c>
      <c r="BS46" s="21" t="s">
        <v>92</v>
      </c>
      <c r="BT46" s="21" t="s">
        <v>92</v>
      </c>
      <c r="BU46" s="21" t="s">
        <v>92</v>
      </c>
      <c r="BV46" s="21" t="s">
        <v>3</v>
      </c>
      <c r="BW46" s="21"/>
      <c r="BX46" s="21" t="s">
        <v>92</v>
      </c>
      <c r="BY46" s="21" t="s">
        <v>92</v>
      </c>
      <c r="BZ46" s="21" t="s">
        <v>92</v>
      </c>
      <c r="CA46" s="21" t="s">
        <v>92</v>
      </c>
      <c r="CB46" s="21" t="s">
        <v>92</v>
      </c>
      <c r="CC46" s="21" t="s">
        <v>92</v>
      </c>
      <c r="CD46" s="21" t="s">
        <v>92</v>
      </c>
      <c r="CE46" s="21" t="s">
        <v>92</v>
      </c>
      <c r="CF46" s="21" t="s">
        <v>92</v>
      </c>
      <c r="CG46" s="21" t="s">
        <v>92</v>
      </c>
      <c r="CH46" s="21" t="s">
        <v>92</v>
      </c>
      <c r="CI46" s="21" t="s">
        <v>92</v>
      </c>
      <c r="CJ46" s="21" t="s">
        <v>92</v>
      </c>
      <c r="CK46" s="21" t="s">
        <v>92</v>
      </c>
      <c r="CL46" s="21" t="s">
        <v>92</v>
      </c>
      <c r="CM46" s="21" t="s">
        <v>92</v>
      </c>
      <c r="CN46" s="21">
        <v>511</v>
      </c>
      <c r="CO46" s="21">
        <v>200</v>
      </c>
      <c r="CP46" s="21">
        <v>213</v>
      </c>
      <c r="CQ46" s="21">
        <v>86</v>
      </c>
      <c r="CR46" s="21">
        <v>68</v>
      </c>
      <c r="CS46" s="21">
        <v>16</v>
      </c>
      <c r="CT46" s="21">
        <v>128</v>
      </c>
      <c r="CU46" s="21">
        <v>17</v>
      </c>
      <c r="CV46" s="20">
        <v>71</v>
      </c>
      <c r="CW46" s="21">
        <v>5</v>
      </c>
      <c r="CX46" s="21">
        <v>150</v>
      </c>
      <c r="CY46" s="22">
        <v>63</v>
      </c>
      <c r="CZ46" s="20">
        <v>101</v>
      </c>
      <c r="DA46" s="21">
        <v>0</v>
      </c>
      <c r="DB46" s="21">
        <v>155</v>
      </c>
      <c r="DC46" s="22">
        <v>69</v>
      </c>
      <c r="DD46" s="20">
        <v>88</v>
      </c>
      <c r="DE46" s="21">
        <v>2</v>
      </c>
      <c r="DF46" s="21">
        <v>90</v>
      </c>
      <c r="DG46" s="21">
        <v>42</v>
      </c>
      <c r="DH46" s="20">
        <v>39</v>
      </c>
      <c r="DI46" s="21">
        <v>2</v>
      </c>
      <c r="DJ46" s="21">
        <v>92</v>
      </c>
      <c r="DK46" s="22">
        <v>39</v>
      </c>
      <c r="DL46" s="21">
        <v>33</v>
      </c>
      <c r="DM46" s="21">
        <v>4</v>
      </c>
      <c r="DN46" s="21">
        <v>128</v>
      </c>
      <c r="DO46" s="21">
        <v>58</v>
      </c>
      <c r="DP46" s="20">
        <v>60</v>
      </c>
      <c r="DQ46" s="21">
        <v>5</v>
      </c>
      <c r="DR46" s="21">
        <v>137</v>
      </c>
      <c r="DS46" s="22">
        <v>62</v>
      </c>
      <c r="DT46" s="21">
        <v>50</v>
      </c>
      <c r="DU46" s="21">
        <v>3</v>
      </c>
      <c r="DV46" s="21">
        <v>149</v>
      </c>
      <c r="DW46" s="22">
        <v>76</v>
      </c>
      <c r="DX46" s="20">
        <v>48</v>
      </c>
      <c r="DY46" s="21">
        <v>5</v>
      </c>
      <c r="DZ46" s="21">
        <v>104</v>
      </c>
      <c r="EA46" s="22">
        <v>50</v>
      </c>
      <c r="EB46" s="21">
        <v>44</v>
      </c>
      <c r="EC46" s="21">
        <v>5</v>
      </c>
      <c r="ED46" s="21">
        <v>131</v>
      </c>
      <c r="EE46" s="22">
        <v>65</v>
      </c>
      <c r="EF46" s="21">
        <v>64</v>
      </c>
      <c r="EG46" s="21">
        <v>4</v>
      </c>
      <c r="EH46" s="21">
        <v>81</v>
      </c>
      <c r="EI46" s="22">
        <v>42</v>
      </c>
    </row>
    <row r="47" spans="2:139" s="50" customFormat="1" ht="12.75">
      <c r="B47" s="34"/>
      <c r="C47" s="35" t="s">
        <v>65</v>
      </c>
      <c r="D47" s="20" t="s">
        <v>92</v>
      </c>
      <c r="E47" s="21" t="s">
        <v>92</v>
      </c>
      <c r="F47" s="21" t="s">
        <v>92</v>
      </c>
      <c r="G47" s="21" t="s">
        <v>92</v>
      </c>
      <c r="H47" s="21" t="s">
        <v>92</v>
      </c>
      <c r="I47" s="21" t="s">
        <v>92</v>
      </c>
      <c r="J47" s="21" t="s">
        <v>92</v>
      </c>
      <c r="K47" s="21" t="s">
        <v>92</v>
      </c>
      <c r="L47" s="21" t="s">
        <v>92</v>
      </c>
      <c r="M47" s="21" t="s">
        <v>92</v>
      </c>
      <c r="N47" s="21" t="s">
        <v>92</v>
      </c>
      <c r="O47" s="21" t="s">
        <v>92</v>
      </c>
      <c r="P47" s="21" t="s">
        <v>92</v>
      </c>
      <c r="Q47" s="21" t="s">
        <v>92</v>
      </c>
      <c r="R47" s="21" t="s">
        <v>92</v>
      </c>
      <c r="S47" s="21" t="s">
        <v>92</v>
      </c>
      <c r="T47" s="21" t="s">
        <v>92</v>
      </c>
      <c r="U47" s="21" t="s">
        <v>92</v>
      </c>
      <c r="V47" s="21" t="s">
        <v>92</v>
      </c>
      <c r="W47" s="21" t="s">
        <v>92</v>
      </c>
      <c r="X47" s="21" t="s">
        <v>92</v>
      </c>
      <c r="Y47" s="21" t="s">
        <v>92</v>
      </c>
      <c r="Z47" s="21" t="s">
        <v>92</v>
      </c>
      <c r="AA47" s="21" t="s">
        <v>92</v>
      </c>
      <c r="AB47" s="21" t="s">
        <v>92</v>
      </c>
      <c r="AC47" s="21" t="s">
        <v>92</v>
      </c>
      <c r="AD47" s="21" t="s">
        <v>92</v>
      </c>
      <c r="AE47" s="21" t="s">
        <v>92</v>
      </c>
      <c r="AF47" s="21" t="s">
        <v>92</v>
      </c>
      <c r="AG47" s="21" t="s">
        <v>92</v>
      </c>
      <c r="AH47" s="21" t="s">
        <v>92</v>
      </c>
      <c r="AI47" s="21" t="s">
        <v>92</v>
      </c>
      <c r="AJ47" s="21" t="s">
        <v>92</v>
      </c>
      <c r="AK47" s="21" t="s">
        <v>92</v>
      </c>
      <c r="AL47" s="21" t="s">
        <v>92</v>
      </c>
      <c r="AM47" s="21" t="s">
        <v>92</v>
      </c>
      <c r="AN47" s="21" t="s">
        <v>92</v>
      </c>
      <c r="AO47" s="21" t="s">
        <v>92</v>
      </c>
      <c r="AP47" s="21" t="s">
        <v>92</v>
      </c>
      <c r="AQ47" s="21" t="s">
        <v>92</v>
      </c>
      <c r="AR47" s="21" t="s">
        <v>92</v>
      </c>
      <c r="AS47" s="21" t="s">
        <v>92</v>
      </c>
      <c r="AT47" s="21" t="s">
        <v>92</v>
      </c>
      <c r="AU47" s="21" t="s">
        <v>92</v>
      </c>
      <c r="AV47" s="21" t="s">
        <v>92</v>
      </c>
      <c r="AW47" s="21" t="s">
        <v>92</v>
      </c>
      <c r="AX47" s="21" t="s">
        <v>92</v>
      </c>
      <c r="AY47" s="21" t="s">
        <v>92</v>
      </c>
      <c r="AZ47" s="21" t="s">
        <v>92</v>
      </c>
      <c r="BA47" s="21" t="s">
        <v>92</v>
      </c>
      <c r="BB47" s="21" t="s">
        <v>92</v>
      </c>
      <c r="BC47" s="21" t="s">
        <v>92</v>
      </c>
      <c r="BD47" s="21" t="s">
        <v>92</v>
      </c>
      <c r="BE47" s="21" t="s">
        <v>92</v>
      </c>
      <c r="BF47" s="21" t="s">
        <v>92</v>
      </c>
      <c r="BG47" s="21" t="s">
        <v>92</v>
      </c>
      <c r="BH47" s="21" t="s">
        <v>92</v>
      </c>
      <c r="BI47" s="21" t="s">
        <v>92</v>
      </c>
      <c r="BJ47" s="21" t="s">
        <v>92</v>
      </c>
      <c r="BK47" s="21" t="s">
        <v>92</v>
      </c>
      <c r="BL47" s="21" t="s">
        <v>92</v>
      </c>
      <c r="BM47" s="21" t="s">
        <v>92</v>
      </c>
      <c r="BN47" s="21" t="s">
        <v>92</v>
      </c>
      <c r="BO47" s="21" t="s">
        <v>92</v>
      </c>
      <c r="BP47" s="21" t="s">
        <v>92</v>
      </c>
      <c r="BQ47" s="21" t="s">
        <v>92</v>
      </c>
      <c r="BR47" s="21" t="s">
        <v>92</v>
      </c>
      <c r="BS47" s="21" t="s">
        <v>92</v>
      </c>
      <c r="BT47" s="21" t="s">
        <v>92</v>
      </c>
      <c r="BU47" s="21" t="s">
        <v>92</v>
      </c>
      <c r="BV47" s="21"/>
      <c r="BW47" s="21"/>
      <c r="BX47" s="21" t="s">
        <v>92</v>
      </c>
      <c r="BY47" s="21" t="s">
        <v>92</v>
      </c>
      <c r="BZ47" s="21" t="s">
        <v>92</v>
      </c>
      <c r="CA47" s="21" t="s">
        <v>92</v>
      </c>
      <c r="CB47" s="21" t="s">
        <v>92</v>
      </c>
      <c r="CC47" s="21" t="s">
        <v>92</v>
      </c>
      <c r="CD47" s="21" t="s">
        <v>92</v>
      </c>
      <c r="CE47" s="21" t="s">
        <v>92</v>
      </c>
      <c r="CF47" s="21" t="s">
        <v>92</v>
      </c>
      <c r="CG47" s="21" t="s">
        <v>92</v>
      </c>
      <c r="CH47" s="21" t="s">
        <v>92</v>
      </c>
      <c r="CI47" s="21" t="s">
        <v>92</v>
      </c>
      <c r="CJ47" s="21" t="s">
        <v>92</v>
      </c>
      <c r="CK47" s="21" t="s">
        <v>92</v>
      </c>
      <c r="CL47" s="21" t="s">
        <v>92</v>
      </c>
      <c r="CM47" s="21" t="s">
        <v>92</v>
      </c>
      <c r="CN47" s="21">
        <v>155</v>
      </c>
      <c r="CO47" s="21">
        <v>76</v>
      </c>
      <c r="CP47" s="21">
        <v>193</v>
      </c>
      <c r="CQ47" s="21">
        <v>80</v>
      </c>
      <c r="CR47" s="21">
        <v>219</v>
      </c>
      <c r="CS47" s="21">
        <v>92</v>
      </c>
      <c r="CT47" s="21">
        <v>226</v>
      </c>
      <c r="CU47" s="21">
        <v>106</v>
      </c>
      <c r="CV47" s="20">
        <v>236</v>
      </c>
      <c r="CW47" s="21">
        <v>109</v>
      </c>
      <c r="CX47" s="21">
        <v>216</v>
      </c>
      <c r="CY47" s="22">
        <v>125</v>
      </c>
      <c r="CZ47" s="20">
        <v>194</v>
      </c>
      <c r="DA47" s="21">
        <v>88</v>
      </c>
      <c r="DB47" s="21">
        <v>254</v>
      </c>
      <c r="DC47" s="22">
        <v>155</v>
      </c>
      <c r="DD47" s="20">
        <v>217</v>
      </c>
      <c r="DE47" s="21">
        <v>125</v>
      </c>
      <c r="DF47" s="21">
        <v>225</v>
      </c>
      <c r="DG47" s="21">
        <v>158</v>
      </c>
      <c r="DH47" s="20">
        <v>225</v>
      </c>
      <c r="DI47" s="21">
        <v>150</v>
      </c>
      <c r="DJ47" s="21">
        <v>219</v>
      </c>
      <c r="DK47" s="22">
        <v>141</v>
      </c>
      <c r="DL47" s="21">
        <v>2027</v>
      </c>
      <c r="DM47" s="21">
        <v>737</v>
      </c>
      <c r="DN47" s="21">
        <v>228</v>
      </c>
      <c r="DO47" s="21">
        <v>150</v>
      </c>
      <c r="DP47" s="20">
        <v>3180</v>
      </c>
      <c r="DQ47" s="21">
        <v>1211</v>
      </c>
      <c r="DR47" s="21">
        <v>245</v>
      </c>
      <c r="DS47" s="22">
        <v>175</v>
      </c>
      <c r="DT47" s="21">
        <v>3784</v>
      </c>
      <c r="DU47" s="21">
        <v>1552</v>
      </c>
      <c r="DV47" s="21">
        <v>189</v>
      </c>
      <c r="DW47" s="22">
        <v>119</v>
      </c>
      <c r="DX47" s="20">
        <v>3976</v>
      </c>
      <c r="DY47" s="21">
        <v>1720</v>
      </c>
      <c r="DZ47" s="21">
        <v>183</v>
      </c>
      <c r="EA47" s="22">
        <v>107</v>
      </c>
      <c r="EB47" s="21">
        <v>5111</v>
      </c>
      <c r="EC47" s="21">
        <v>2181</v>
      </c>
      <c r="ED47" s="21">
        <v>207</v>
      </c>
      <c r="EE47" s="22">
        <v>142</v>
      </c>
      <c r="EF47" s="21">
        <v>5319</v>
      </c>
      <c r="EG47" s="21">
        <v>2214</v>
      </c>
      <c r="EH47" s="21">
        <v>269</v>
      </c>
      <c r="EI47" s="22">
        <v>189</v>
      </c>
    </row>
    <row r="48" spans="2:139" s="50" customFormat="1" ht="12.75">
      <c r="B48" s="34"/>
      <c r="C48" s="35" t="s">
        <v>66</v>
      </c>
      <c r="D48" s="20" t="s">
        <v>92</v>
      </c>
      <c r="E48" s="21" t="s">
        <v>92</v>
      </c>
      <c r="F48" s="21" t="s">
        <v>92</v>
      </c>
      <c r="G48" s="21" t="s">
        <v>92</v>
      </c>
      <c r="H48" s="21" t="s">
        <v>92</v>
      </c>
      <c r="I48" s="21" t="s">
        <v>92</v>
      </c>
      <c r="J48" s="21" t="s">
        <v>92</v>
      </c>
      <c r="K48" s="21" t="s">
        <v>92</v>
      </c>
      <c r="L48" s="21" t="s">
        <v>92</v>
      </c>
      <c r="M48" s="21" t="s">
        <v>92</v>
      </c>
      <c r="N48" s="21" t="s">
        <v>92</v>
      </c>
      <c r="O48" s="21" t="s">
        <v>92</v>
      </c>
      <c r="P48" s="21" t="s">
        <v>92</v>
      </c>
      <c r="Q48" s="21" t="s">
        <v>92</v>
      </c>
      <c r="R48" s="21" t="s">
        <v>92</v>
      </c>
      <c r="S48" s="21" t="s">
        <v>92</v>
      </c>
      <c r="T48" s="21" t="s">
        <v>92</v>
      </c>
      <c r="U48" s="21" t="s">
        <v>92</v>
      </c>
      <c r="V48" s="21" t="s">
        <v>92</v>
      </c>
      <c r="W48" s="21" t="s">
        <v>92</v>
      </c>
      <c r="X48" s="21" t="s">
        <v>92</v>
      </c>
      <c r="Y48" s="21" t="s">
        <v>92</v>
      </c>
      <c r="Z48" s="21" t="s">
        <v>92</v>
      </c>
      <c r="AA48" s="21" t="s">
        <v>92</v>
      </c>
      <c r="AB48" s="21" t="s">
        <v>92</v>
      </c>
      <c r="AC48" s="21" t="s">
        <v>92</v>
      </c>
      <c r="AD48" s="21" t="s">
        <v>92</v>
      </c>
      <c r="AE48" s="21" t="s">
        <v>92</v>
      </c>
      <c r="AF48" s="21" t="s">
        <v>92</v>
      </c>
      <c r="AG48" s="21" t="s">
        <v>92</v>
      </c>
      <c r="AH48" s="21" t="s">
        <v>92</v>
      </c>
      <c r="AI48" s="21" t="s">
        <v>92</v>
      </c>
      <c r="AJ48" s="21" t="s">
        <v>92</v>
      </c>
      <c r="AK48" s="21" t="s">
        <v>92</v>
      </c>
      <c r="AL48" s="21" t="s">
        <v>92</v>
      </c>
      <c r="AM48" s="21" t="s">
        <v>92</v>
      </c>
      <c r="AN48" s="21" t="s">
        <v>92</v>
      </c>
      <c r="AO48" s="21" t="s">
        <v>92</v>
      </c>
      <c r="AP48" s="21" t="s">
        <v>92</v>
      </c>
      <c r="AQ48" s="21" t="s">
        <v>92</v>
      </c>
      <c r="AR48" s="21" t="s">
        <v>92</v>
      </c>
      <c r="AS48" s="21" t="s">
        <v>92</v>
      </c>
      <c r="AT48" s="21" t="s">
        <v>92</v>
      </c>
      <c r="AU48" s="21" t="s">
        <v>92</v>
      </c>
      <c r="AV48" s="21" t="s">
        <v>92</v>
      </c>
      <c r="AW48" s="21" t="s">
        <v>92</v>
      </c>
      <c r="AX48" s="21" t="s">
        <v>92</v>
      </c>
      <c r="AY48" s="21" t="s">
        <v>92</v>
      </c>
      <c r="AZ48" s="21" t="s">
        <v>92</v>
      </c>
      <c r="BA48" s="21" t="s">
        <v>92</v>
      </c>
      <c r="BB48" s="21" t="s">
        <v>92</v>
      </c>
      <c r="BC48" s="21" t="s">
        <v>92</v>
      </c>
      <c r="BD48" s="21" t="s">
        <v>92</v>
      </c>
      <c r="BE48" s="21" t="s">
        <v>92</v>
      </c>
      <c r="BF48" s="21" t="s">
        <v>92</v>
      </c>
      <c r="BG48" s="21" t="s">
        <v>92</v>
      </c>
      <c r="BH48" s="21" t="s">
        <v>92</v>
      </c>
      <c r="BI48" s="21" t="s">
        <v>92</v>
      </c>
      <c r="BJ48" s="21" t="s">
        <v>92</v>
      </c>
      <c r="BK48" s="21" t="s">
        <v>92</v>
      </c>
      <c r="BL48" s="21" t="s">
        <v>92</v>
      </c>
      <c r="BM48" s="21" t="s">
        <v>92</v>
      </c>
      <c r="BN48" s="21" t="s">
        <v>92</v>
      </c>
      <c r="BO48" s="21" t="s">
        <v>92</v>
      </c>
      <c r="BP48" s="21" t="s">
        <v>92</v>
      </c>
      <c r="BQ48" s="21" t="s">
        <v>92</v>
      </c>
      <c r="BR48" s="21" t="s">
        <v>92</v>
      </c>
      <c r="BS48" s="21" t="s">
        <v>92</v>
      </c>
      <c r="BT48" s="21" t="s">
        <v>92</v>
      </c>
      <c r="BU48" s="21" t="s">
        <v>92</v>
      </c>
      <c r="BV48" s="21" t="s">
        <v>89</v>
      </c>
      <c r="BW48" s="21"/>
      <c r="BX48" s="21" t="s">
        <v>92</v>
      </c>
      <c r="BY48" s="21" t="s">
        <v>92</v>
      </c>
      <c r="BZ48" s="21" t="s">
        <v>92</v>
      </c>
      <c r="CA48" s="21" t="s">
        <v>92</v>
      </c>
      <c r="CB48" s="21" t="s">
        <v>92</v>
      </c>
      <c r="CC48" s="21" t="s">
        <v>92</v>
      </c>
      <c r="CD48" s="21" t="s">
        <v>92</v>
      </c>
      <c r="CE48" s="21" t="s">
        <v>92</v>
      </c>
      <c r="CF48" s="21" t="s">
        <v>92</v>
      </c>
      <c r="CG48" s="21" t="s">
        <v>92</v>
      </c>
      <c r="CH48" s="21" t="s">
        <v>92</v>
      </c>
      <c r="CI48" s="21" t="s">
        <v>92</v>
      </c>
      <c r="CJ48" s="21" t="s">
        <v>92</v>
      </c>
      <c r="CK48" s="21" t="s">
        <v>92</v>
      </c>
      <c r="CL48" s="21" t="s">
        <v>92</v>
      </c>
      <c r="CM48" s="21" t="s">
        <v>92</v>
      </c>
      <c r="CN48" s="21">
        <v>78</v>
      </c>
      <c r="CO48" s="21">
        <v>33</v>
      </c>
      <c r="CP48" s="21">
        <v>78</v>
      </c>
      <c r="CQ48" s="21">
        <v>22</v>
      </c>
      <c r="CR48" s="21">
        <v>200</v>
      </c>
      <c r="CS48" s="21">
        <v>22</v>
      </c>
      <c r="CT48" s="21">
        <v>152</v>
      </c>
      <c r="CU48" s="21">
        <v>26</v>
      </c>
      <c r="CV48" s="20">
        <v>134</v>
      </c>
      <c r="CW48" s="21">
        <v>12</v>
      </c>
      <c r="CX48" s="21">
        <v>28</v>
      </c>
      <c r="CY48" s="22">
        <v>15</v>
      </c>
      <c r="CZ48" s="20">
        <v>66</v>
      </c>
      <c r="DA48" s="21">
        <v>11</v>
      </c>
      <c r="DB48" s="21">
        <v>24</v>
      </c>
      <c r="DC48" s="22">
        <v>13</v>
      </c>
      <c r="DD48" s="20">
        <v>76</v>
      </c>
      <c r="DE48" s="21">
        <v>13</v>
      </c>
      <c r="DF48" s="21">
        <v>33</v>
      </c>
      <c r="DG48" s="21">
        <v>21</v>
      </c>
      <c r="DH48" s="20">
        <v>66</v>
      </c>
      <c r="DI48" s="21">
        <v>15</v>
      </c>
      <c r="DJ48" s="21">
        <v>28</v>
      </c>
      <c r="DK48" s="22">
        <v>11</v>
      </c>
      <c r="DL48" s="21">
        <v>115</v>
      </c>
      <c r="DM48" s="21">
        <v>12</v>
      </c>
      <c r="DN48" s="21">
        <v>20</v>
      </c>
      <c r="DO48" s="21">
        <v>9</v>
      </c>
      <c r="DP48" s="20">
        <v>125</v>
      </c>
      <c r="DQ48" s="21">
        <v>21</v>
      </c>
      <c r="DR48" s="21">
        <v>22</v>
      </c>
      <c r="DS48" s="22">
        <v>8</v>
      </c>
      <c r="DT48" s="21">
        <v>85</v>
      </c>
      <c r="DU48" s="21">
        <v>24</v>
      </c>
      <c r="DV48" s="21">
        <v>16</v>
      </c>
      <c r="DW48" s="22">
        <v>8</v>
      </c>
      <c r="DX48" s="20">
        <v>133</v>
      </c>
      <c r="DY48" s="21">
        <v>29</v>
      </c>
      <c r="DZ48" s="21">
        <v>14</v>
      </c>
      <c r="EA48" s="22">
        <v>11</v>
      </c>
      <c r="EB48" s="21">
        <v>78</v>
      </c>
      <c r="EC48" s="21">
        <v>22</v>
      </c>
      <c r="ED48" s="21">
        <v>15</v>
      </c>
      <c r="EE48" s="22">
        <v>10</v>
      </c>
      <c r="EF48" s="21">
        <v>94</v>
      </c>
      <c r="EG48" s="21">
        <v>20</v>
      </c>
      <c r="EH48" s="21">
        <v>20</v>
      </c>
      <c r="EI48" s="22">
        <v>12</v>
      </c>
    </row>
    <row r="49" spans="2:139" s="50" customFormat="1" ht="12.75">
      <c r="B49" s="34"/>
      <c r="C49" s="35" t="s">
        <v>67</v>
      </c>
      <c r="D49" s="20">
        <v>1059</v>
      </c>
      <c r="E49" s="21" t="s">
        <v>92</v>
      </c>
      <c r="F49" s="21">
        <v>1640</v>
      </c>
      <c r="G49" s="21" t="s">
        <v>92</v>
      </c>
      <c r="H49" s="21">
        <v>3930</v>
      </c>
      <c r="I49" s="21" t="s">
        <v>92</v>
      </c>
      <c r="J49" s="21">
        <v>6049</v>
      </c>
      <c r="K49" s="21" t="s">
        <v>92</v>
      </c>
      <c r="L49" s="21">
        <v>3993</v>
      </c>
      <c r="M49" s="21" t="s">
        <v>92</v>
      </c>
      <c r="N49" s="21">
        <v>5074</v>
      </c>
      <c r="O49" s="21" t="s">
        <v>92</v>
      </c>
      <c r="P49" s="21">
        <v>5467</v>
      </c>
      <c r="Q49" s="21" t="s">
        <v>92</v>
      </c>
      <c r="R49" s="21">
        <v>10628</v>
      </c>
      <c r="S49" s="21" t="s">
        <v>92</v>
      </c>
      <c r="T49" s="21">
        <v>16627</v>
      </c>
      <c r="U49" s="21" t="s">
        <v>92</v>
      </c>
      <c r="V49" s="21">
        <v>19215</v>
      </c>
      <c r="W49" s="21" t="s">
        <v>92</v>
      </c>
      <c r="X49" s="21">
        <f>8852+16096+588</f>
        <v>25536</v>
      </c>
      <c r="Y49" s="21" t="s">
        <v>92</v>
      </c>
      <c r="Z49" s="21">
        <v>19309</v>
      </c>
      <c r="AA49" s="21" t="s">
        <v>92</v>
      </c>
      <c r="AB49" s="21">
        <v>18635</v>
      </c>
      <c r="AC49" s="21" t="s">
        <v>92</v>
      </c>
      <c r="AD49" s="21">
        <v>8349</v>
      </c>
      <c r="AE49" s="21" t="s">
        <v>92</v>
      </c>
      <c r="AF49" s="21">
        <v>4999</v>
      </c>
      <c r="AG49" s="21" t="s">
        <v>92</v>
      </c>
      <c r="AH49" s="21">
        <v>3788</v>
      </c>
      <c r="AI49" s="21" t="s">
        <v>92</v>
      </c>
      <c r="AJ49" s="21">
        <v>3189</v>
      </c>
      <c r="AK49" s="21" t="s">
        <v>92</v>
      </c>
      <c r="AL49" s="21">
        <v>3274</v>
      </c>
      <c r="AM49" s="21" t="s">
        <v>92</v>
      </c>
      <c r="AN49" s="21">
        <v>3214</v>
      </c>
      <c r="AO49" s="21" t="s">
        <v>92</v>
      </c>
      <c r="AP49" s="21">
        <v>2847</v>
      </c>
      <c r="AQ49" s="21" t="s">
        <v>92</v>
      </c>
      <c r="AR49" s="21">
        <v>2725</v>
      </c>
      <c r="AS49" s="21" t="s">
        <v>92</v>
      </c>
      <c r="AT49" s="21">
        <v>2279</v>
      </c>
      <c r="AU49" s="21" t="s">
        <v>92</v>
      </c>
      <c r="AV49" s="21">
        <v>2028</v>
      </c>
      <c r="AW49" s="21" t="s">
        <v>92</v>
      </c>
      <c r="AX49" s="21">
        <v>1737</v>
      </c>
      <c r="AY49" s="21" t="s">
        <v>92</v>
      </c>
      <c r="AZ49" s="21">
        <v>1652</v>
      </c>
      <c r="BA49" s="21" t="s">
        <v>92</v>
      </c>
      <c r="BB49" s="21">
        <v>1541</v>
      </c>
      <c r="BC49" s="21" t="s">
        <v>92</v>
      </c>
      <c r="BD49" s="21">
        <v>1327</v>
      </c>
      <c r="BE49" s="21">
        <v>549</v>
      </c>
      <c r="BF49" s="21">
        <v>1335</v>
      </c>
      <c r="BG49" s="21">
        <v>589</v>
      </c>
      <c r="BH49" s="21">
        <v>1344</v>
      </c>
      <c r="BI49" s="21">
        <v>607</v>
      </c>
      <c r="BJ49" s="21">
        <v>1262</v>
      </c>
      <c r="BK49" s="21">
        <v>609</v>
      </c>
      <c r="BL49" s="21">
        <v>806</v>
      </c>
      <c r="BM49" s="21">
        <v>374</v>
      </c>
      <c r="BN49" s="21">
        <v>722</v>
      </c>
      <c r="BO49" s="21">
        <v>301</v>
      </c>
      <c r="BP49" s="21">
        <v>744</v>
      </c>
      <c r="BQ49" s="21">
        <v>335</v>
      </c>
      <c r="BR49" s="21">
        <v>774</v>
      </c>
      <c r="BS49" s="21">
        <v>375</v>
      </c>
      <c r="BT49" s="21">
        <v>740</v>
      </c>
      <c r="BU49" s="21">
        <v>328</v>
      </c>
      <c r="BV49" s="21" t="s">
        <v>4</v>
      </c>
      <c r="BW49" s="21"/>
      <c r="BX49" s="21">
        <v>926</v>
      </c>
      <c r="BY49" s="21">
        <v>398</v>
      </c>
      <c r="BZ49" s="21" t="s">
        <v>7</v>
      </c>
      <c r="CA49" s="21" t="s">
        <v>7</v>
      </c>
      <c r="CB49" s="21" t="s">
        <v>7</v>
      </c>
      <c r="CC49" s="21" t="s">
        <v>7</v>
      </c>
      <c r="CD49" s="21" t="s">
        <v>7</v>
      </c>
      <c r="CE49" s="21" t="s">
        <v>7</v>
      </c>
      <c r="CF49" s="21" t="s">
        <v>7</v>
      </c>
      <c r="CG49" s="21" t="s">
        <v>7</v>
      </c>
      <c r="CH49" s="21" t="s">
        <v>7</v>
      </c>
      <c r="CI49" s="21" t="s">
        <v>7</v>
      </c>
      <c r="CJ49" s="21" t="s">
        <v>7</v>
      </c>
      <c r="CK49" s="21" t="s">
        <v>7</v>
      </c>
      <c r="CL49" s="21" t="s">
        <v>7</v>
      </c>
      <c r="CM49" s="21" t="s">
        <v>7</v>
      </c>
      <c r="CN49" s="21" t="s">
        <v>7</v>
      </c>
      <c r="CO49" s="21" t="s">
        <v>7</v>
      </c>
      <c r="CP49" s="21" t="s">
        <v>7</v>
      </c>
      <c r="CQ49" s="21" t="s">
        <v>7</v>
      </c>
      <c r="CR49" s="21" t="s">
        <v>7</v>
      </c>
      <c r="CS49" s="21" t="s">
        <v>7</v>
      </c>
      <c r="CT49" s="21" t="s">
        <v>7</v>
      </c>
      <c r="CU49" s="21" t="s">
        <v>7</v>
      </c>
      <c r="CV49" s="20" t="s">
        <v>7</v>
      </c>
      <c r="CW49" s="21" t="s">
        <v>7</v>
      </c>
      <c r="CX49" s="21" t="s">
        <v>7</v>
      </c>
      <c r="CY49" s="22" t="s">
        <v>7</v>
      </c>
      <c r="CZ49" s="20" t="s">
        <v>7</v>
      </c>
      <c r="DA49" s="21" t="s">
        <v>7</v>
      </c>
      <c r="DB49" s="21" t="s">
        <v>7</v>
      </c>
      <c r="DC49" s="22" t="s">
        <v>7</v>
      </c>
      <c r="DD49" s="20" t="s">
        <v>7</v>
      </c>
      <c r="DE49" s="21" t="s">
        <v>7</v>
      </c>
      <c r="DF49" s="21" t="s">
        <v>7</v>
      </c>
      <c r="DG49" s="22" t="s">
        <v>7</v>
      </c>
      <c r="DH49" s="20" t="s">
        <v>7</v>
      </c>
      <c r="DI49" s="21" t="s">
        <v>7</v>
      </c>
      <c r="DJ49" s="21" t="s">
        <v>7</v>
      </c>
      <c r="DK49" s="22" t="s">
        <v>7</v>
      </c>
      <c r="DL49" s="20" t="s">
        <v>7</v>
      </c>
      <c r="DM49" s="21" t="s">
        <v>7</v>
      </c>
      <c r="DN49" s="21" t="s">
        <v>7</v>
      </c>
      <c r="DO49" s="22" t="s">
        <v>7</v>
      </c>
      <c r="DP49" s="20" t="s">
        <v>7</v>
      </c>
      <c r="DQ49" s="21" t="s">
        <v>7</v>
      </c>
      <c r="DR49" s="21" t="s">
        <v>7</v>
      </c>
      <c r="DS49" s="22" t="s">
        <v>7</v>
      </c>
      <c r="DT49" s="21" t="s">
        <v>7</v>
      </c>
      <c r="DU49" s="21" t="s">
        <v>7</v>
      </c>
      <c r="DV49" s="21" t="s">
        <v>7</v>
      </c>
      <c r="DW49" s="22" t="s">
        <v>7</v>
      </c>
      <c r="DX49" s="20">
        <v>0</v>
      </c>
      <c r="DY49" s="21">
        <v>0</v>
      </c>
      <c r="DZ49" s="21">
        <v>0</v>
      </c>
      <c r="EA49" s="22">
        <v>0</v>
      </c>
      <c r="EB49" s="21">
        <v>21</v>
      </c>
      <c r="EC49" s="21">
        <v>1</v>
      </c>
      <c r="ED49" s="21">
        <v>0</v>
      </c>
      <c r="EE49" s="22">
        <v>0</v>
      </c>
      <c r="EF49" s="21">
        <v>34</v>
      </c>
      <c r="EG49" s="21">
        <v>1</v>
      </c>
      <c r="EH49" s="21">
        <v>0</v>
      </c>
      <c r="EI49" s="22">
        <v>0</v>
      </c>
    </row>
    <row r="50" spans="2:139" s="50" customFormat="1" ht="12.75">
      <c r="B50" s="34"/>
      <c r="C50" s="35" t="s">
        <v>68</v>
      </c>
      <c r="D50" s="20" t="s">
        <v>92</v>
      </c>
      <c r="E50" s="21" t="s">
        <v>92</v>
      </c>
      <c r="F50" s="21" t="s">
        <v>92</v>
      </c>
      <c r="G50" s="21" t="s">
        <v>92</v>
      </c>
      <c r="H50" s="21" t="s">
        <v>92</v>
      </c>
      <c r="I50" s="21" t="s">
        <v>92</v>
      </c>
      <c r="J50" s="21" t="s">
        <v>92</v>
      </c>
      <c r="K50" s="21" t="s">
        <v>92</v>
      </c>
      <c r="L50" s="21" t="s">
        <v>92</v>
      </c>
      <c r="M50" s="21" t="s">
        <v>92</v>
      </c>
      <c r="N50" s="21" t="s">
        <v>92</v>
      </c>
      <c r="O50" s="21" t="s">
        <v>92</v>
      </c>
      <c r="P50" s="21" t="s">
        <v>92</v>
      </c>
      <c r="Q50" s="21" t="s">
        <v>92</v>
      </c>
      <c r="R50" s="21" t="s">
        <v>92</v>
      </c>
      <c r="S50" s="21" t="s">
        <v>92</v>
      </c>
      <c r="T50" s="21" t="s">
        <v>92</v>
      </c>
      <c r="U50" s="21" t="s">
        <v>92</v>
      </c>
      <c r="V50" s="21" t="s">
        <v>92</v>
      </c>
      <c r="W50" s="21" t="s">
        <v>92</v>
      </c>
      <c r="X50" s="21" t="s">
        <v>92</v>
      </c>
      <c r="Y50" s="21" t="s">
        <v>92</v>
      </c>
      <c r="Z50" s="21" t="s">
        <v>92</v>
      </c>
      <c r="AA50" s="21" t="s">
        <v>92</v>
      </c>
      <c r="AB50" s="21" t="s">
        <v>92</v>
      </c>
      <c r="AC50" s="21" t="s">
        <v>92</v>
      </c>
      <c r="AD50" s="21" t="s">
        <v>92</v>
      </c>
      <c r="AE50" s="21" t="s">
        <v>92</v>
      </c>
      <c r="AF50" s="21" t="s">
        <v>92</v>
      </c>
      <c r="AG50" s="21" t="s">
        <v>92</v>
      </c>
      <c r="AH50" s="21" t="s">
        <v>92</v>
      </c>
      <c r="AI50" s="21" t="s">
        <v>92</v>
      </c>
      <c r="AJ50" s="21" t="s">
        <v>92</v>
      </c>
      <c r="AK50" s="21" t="s">
        <v>92</v>
      </c>
      <c r="AL50" s="21" t="s">
        <v>92</v>
      </c>
      <c r="AM50" s="21" t="s">
        <v>92</v>
      </c>
      <c r="AN50" s="21" t="s">
        <v>92</v>
      </c>
      <c r="AO50" s="21" t="s">
        <v>92</v>
      </c>
      <c r="AP50" s="21" t="s">
        <v>92</v>
      </c>
      <c r="AQ50" s="21" t="s">
        <v>92</v>
      </c>
      <c r="AR50" s="21" t="s">
        <v>92</v>
      </c>
      <c r="AS50" s="21" t="s">
        <v>92</v>
      </c>
      <c r="AT50" s="21" t="s">
        <v>92</v>
      </c>
      <c r="AU50" s="21" t="s">
        <v>92</v>
      </c>
      <c r="AV50" s="21" t="s">
        <v>92</v>
      </c>
      <c r="AW50" s="21" t="s">
        <v>92</v>
      </c>
      <c r="AX50" s="21" t="s">
        <v>92</v>
      </c>
      <c r="AY50" s="21" t="s">
        <v>92</v>
      </c>
      <c r="AZ50" s="21" t="s">
        <v>92</v>
      </c>
      <c r="BA50" s="21" t="s">
        <v>92</v>
      </c>
      <c r="BB50" s="21" t="s">
        <v>92</v>
      </c>
      <c r="BC50" s="21" t="s">
        <v>92</v>
      </c>
      <c r="BD50" s="21" t="s">
        <v>92</v>
      </c>
      <c r="BE50" s="21" t="s">
        <v>92</v>
      </c>
      <c r="BF50" s="21" t="s">
        <v>92</v>
      </c>
      <c r="BG50" s="21" t="s">
        <v>92</v>
      </c>
      <c r="BH50" s="21" t="s">
        <v>92</v>
      </c>
      <c r="BI50" s="21" t="s">
        <v>92</v>
      </c>
      <c r="BJ50" s="21" t="s">
        <v>92</v>
      </c>
      <c r="BK50" s="21" t="s">
        <v>92</v>
      </c>
      <c r="BL50" s="21" t="s">
        <v>92</v>
      </c>
      <c r="BM50" s="21" t="s">
        <v>92</v>
      </c>
      <c r="BN50" s="21" t="s">
        <v>92</v>
      </c>
      <c r="BO50" s="21" t="s">
        <v>92</v>
      </c>
      <c r="BP50" s="21" t="s">
        <v>92</v>
      </c>
      <c r="BQ50" s="21" t="s">
        <v>92</v>
      </c>
      <c r="BR50" s="21" t="s">
        <v>92</v>
      </c>
      <c r="BS50" s="21" t="s">
        <v>92</v>
      </c>
      <c r="BT50" s="21" t="s">
        <v>92</v>
      </c>
      <c r="BU50" s="21" t="s">
        <v>92</v>
      </c>
      <c r="BV50" s="21"/>
      <c r="BW50" s="21"/>
      <c r="BX50" s="21" t="s">
        <v>92</v>
      </c>
      <c r="BY50" s="21" t="s">
        <v>92</v>
      </c>
      <c r="BZ50" s="21" t="s">
        <v>92</v>
      </c>
      <c r="CA50" s="21" t="s">
        <v>92</v>
      </c>
      <c r="CB50" s="21" t="s">
        <v>92</v>
      </c>
      <c r="CC50" s="21" t="s">
        <v>92</v>
      </c>
      <c r="CD50" s="21" t="s">
        <v>92</v>
      </c>
      <c r="CE50" s="21" t="s">
        <v>92</v>
      </c>
      <c r="CF50" s="21" t="s">
        <v>92</v>
      </c>
      <c r="CG50" s="21" t="s">
        <v>92</v>
      </c>
      <c r="CH50" s="21" t="s">
        <v>92</v>
      </c>
      <c r="CI50" s="21" t="s">
        <v>92</v>
      </c>
      <c r="CJ50" s="21" t="s">
        <v>92</v>
      </c>
      <c r="CK50" s="21" t="s">
        <v>92</v>
      </c>
      <c r="CL50" s="21" t="s">
        <v>92</v>
      </c>
      <c r="CM50" s="21" t="s">
        <v>92</v>
      </c>
      <c r="CN50" s="21">
        <v>9</v>
      </c>
      <c r="CO50" s="21">
        <v>6</v>
      </c>
      <c r="CP50" s="21">
        <v>11</v>
      </c>
      <c r="CQ50" s="21">
        <v>4</v>
      </c>
      <c r="CR50" s="21">
        <v>10</v>
      </c>
      <c r="CS50" s="21">
        <v>5</v>
      </c>
      <c r="CT50" s="21">
        <v>9</v>
      </c>
      <c r="CU50" s="21">
        <v>5</v>
      </c>
      <c r="CV50" s="20">
        <v>10</v>
      </c>
      <c r="CW50" s="21">
        <v>6</v>
      </c>
      <c r="CX50" s="21">
        <v>4</v>
      </c>
      <c r="CY50" s="22">
        <v>4</v>
      </c>
      <c r="CZ50" s="20">
        <v>10</v>
      </c>
      <c r="DA50" s="21">
        <v>5</v>
      </c>
      <c r="DB50" s="21">
        <v>11</v>
      </c>
      <c r="DC50" s="22">
        <v>8</v>
      </c>
      <c r="DD50" s="20">
        <v>12</v>
      </c>
      <c r="DE50" s="21">
        <v>6</v>
      </c>
      <c r="DF50" s="21">
        <v>11</v>
      </c>
      <c r="DG50" s="21">
        <v>7</v>
      </c>
      <c r="DH50" s="20">
        <v>27</v>
      </c>
      <c r="DI50" s="21">
        <v>13</v>
      </c>
      <c r="DJ50" s="21">
        <v>6</v>
      </c>
      <c r="DK50" s="22">
        <v>4</v>
      </c>
      <c r="DL50" s="21">
        <v>35</v>
      </c>
      <c r="DM50" s="21">
        <v>19</v>
      </c>
      <c r="DN50" s="21">
        <v>8</v>
      </c>
      <c r="DO50" s="21">
        <v>7</v>
      </c>
      <c r="DP50" s="20">
        <v>34</v>
      </c>
      <c r="DQ50" s="21">
        <v>21</v>
      </c>
      <c r="DR50" s="21">
        <v>14</v>
      </c>
      <c r="DS50" s="22">
        <v>13</v>
      </c>
      <c r="DT50" s="21">
        <v>9</v>
      </c>
      <c r="DU50" s="21">
        <v>6</v>
      </c>
      <c r="DV50" s="21">
        <v>3</v>
      </c>
      <c r="DW50" s="22">
        <v>3</v>
      </c>
      <c r="DX50" s="20">
        <v>0</v>
      </c>
      <c r="DY50" s="21">
        <v>0</v>
      </c>
      <c r="DZ50" s="21">
        <v>0</v>
      </c>
      <c r="EA50" s="22">
        <v>0</v>
      </c>
      <c r="EB50" s="21">
        <v>0</v>
      </c>
      <c r="EC50" s="21">
        <v>0</v>
      </c>
      <c r="ED50" s="21">
        <v>0</v>
      </c>
      <c r="EE50" s="22">
        <v>0</v>
      </c>
      <c r="EF50" s="21">
        <v>0</v>
      </c>
      <c r="EG50" s="21">
        <v>0</v>
      </c>
      <c r="EH50" s="21">
        <v>0</v>
      </c>
      <c r="EI50" s="22">
        <v>0</v>
      </c>
    </row>
    <row r="51" spans="2:139" s="50" customFormat="1" ht="12.75">
      <c r="B51" s="34"/>
      <c r="C51" s="35" t="s">
        <v>69</v>
      </c>
      <c r="D51" s="20">
        <v>4578</v>
      </c>
      <c r="E51" s="21" t="s">
        <v>92</v>
      </c>
      <c r="F51" s="21">
        <v>5007</v>
      </c>
      <c r="G51" s="21" t="s">
        <v>92</v>
      </c>
      <c r="H51" s="21">
        <v>5387</v>
      </c>
      <c r="I51" s="21" t="s">
        <v>92</v>
      </c>
      <c r="J51" s="21">
        <v>6043</v>
      </c>
      <c r="K51" s="21" t="s">
        <v>92</v>
      </c>
      <c r="L51" s="21">
        <v>5073</v>
      </c>
      <c r="M51" s="21" t="s">
        <v>92</v>
      </c>
      <c r="N51" s="21">
        <v>5135</v>
      </c>
      <c r="O51" s="21" t="s">
        <v>92</v>
      </c>
      <c r="P51" s="21">
        <v>5251</v>
      </c>
      <c r="Q51" s="21" t="s">
        <v>92</v>
      </c>
      <c r="R51" s="21">
        <v>5601</v>
      </c>
      <c r="S51" s="21" t="s">
        <v>92</v>
      </c>
      <c r="T51" s="21">
        <v>6096</v>
      </c>
      <c r="U51" s="21" t="s">
        <v>92</v>
      </c>
      <c r="V51" s="21">
        <v>6500</v>
      </c>
      <c r="W51" s="21" t="s">
        <v>92</v>
      </c>
      <c r="X51" s="21">
        <f>3194+2895+3</f>
        <v>6092</v>
      </c>
      <c r="Y51" s="21" t="s">
        <v>92</v>
      </c>
      <c r="Z51" s="21">
        <v>4394</v>
      </c>
      <c r="AA51" s="21" t="s">
        <v>92</v>
      </c>
      <c r="AB51" s="21">
        <v>4289</v>
      </c>
      <c r="AC51" s="21" t="s">
        <v>92</v>
      </c>
      <c r="AD51" s="21">
        <v>3791</v>
      </c>
      <c r="AE51" s="21" t="s">
        <v>92</v>
      </c>
      <c r="AF51" s="21" t="s">
        <v>7</v>
      </c>
      <c r="AG51" s="21" t="s">
        <v>7</v>
      </c>
      <c r="AH51" s="21" t="s">
        <v>7</v>
      </c>
      <c r="AI51" s="21" t="s">
        <v>7</v>
      </c>
      <c r="AJ51" s="21" t="s">
        <v>7</v>
      </c>
      <c r="AK51" s="21" t="s">
        <v>7</v>
      </c>
      <c r="AL51" s="21" t="s">
        <v>7</v>
      </c>
      <c r="AM51" s="21" t="s">
        <v>7</v>
      </c>
      <c r="AN51" s="21" t="s">
        <v>7</v>
      </c>
      <c r="AO51" s="21" t="s">
        <v>7</v>
      </c>
      <c r="AP51" s="21" t="s">
        <v>7</v>
      </c>
      <c r="AQ51" s="21" t="s">
        <v>7</v>
      </c>
      <c r="AR51" s="21" t="s">
        <v>7</v>
      </c>
      <c r="AS51" s="21" t="s">
        <v>7</v>
      </c>
      <c r="AT51" s="21" t="s">
        <v>7</v>
      </c>
      <c r="AU51" s="21" t="s">
        <v>7</v>
      </c>
      <c r="AV51" s="21" t="s">
        <v>7</v>
      </c>
      <c r="AW51" s="21" t="s">
        <v>7</v>
      </c>
      <c r="AX51" s="21" t="s">
        <v>7</v>
      </c>
      <c r="AY51" s="21" t="s">
        <v>7</v>
      </c>
      <c r="AZ51" s="21" t="s">
        <v>7</v>
      </c>
      <c r="BA51" s="21" t="s">
        <v>7</v>
      </c>
      <c r="BB51" s="21" t="s">
        <v>7</v>
      </c>
      <c r="BC51" s="21" t="s">
        <v>7</v>
      </c>
      <c r="BD51" s="21" t="s">
        <v>7</v>
      </c>
      <c r="BE51" s="21" t="s">
        <v>7</v>
      </c>
      <c r="BF51" s="21" t="s">
        <v>7</v>
      </c>
      <c r="BG51" s="21" t="s">
        <v>7</v>
      </c>
      <c r="BH51" s="21" t="s">
        <v>7</v>
      </c>
      <c r="BI51" s="21" t="s">
        <v>7</v>
      </c>
      <c r="BJ51" s="21" t="s">
        <v>7</v>
      </c>
      <c r="BK51" s="21" t="s">
        <v>7</v>
      </c>
      <c r="BL51" s="21" t="s">
        <v>7</v>
      </c>
      <c r="BM51" s="21" t="s">
        <v>7</v>
      </c>
      <c r="BN51" s="21" t="s">
        <v>7</v>
      </c>
      <c r="BO51" s="21" t="s">
        <v>7</v>
      </c>
      <c r="BP51" s="21" t="s">
        <v>7</v>
      </c>
      <c r="BQ51" s="21" t="s">
        <v>7</v>
      </c>
      <c r="BR51" s="21" t="s">
        <v>7</v>
      </c>
      <c r="BS51" s="21" t="s">
        <v>7</v>
      </c>
      <c r="BT51" s="21" t="s">
        <v>7</v>
      </c>
      <c r="BU51" s="21" t="s">
        <v>7</v>
      </c>
      <c r="BV51" s="21" t="s">
        <v>3</v>
      </c>
      <c r="BW51" s="21"/>
      <c r="BX51" s="21" t="s">
        <v>7</v>
      </c>
      <c r="BY51" s="21" t="s">
        <v>7</v>
      </c>
      <c r="BZ51" s="21" t="s">
        <v>7</v>
      </c>
      <c r="CA51" s="21" t="s">
        <v>7</v>
      </c>
      <c r="CB51" s="21" t="s">
        <v>7</v>
      </c>
      <c r="CC51" s="21" t="s">
        <v>7</v>
      </c>
      <c r="CD51" s="21" t="s">
        <v>7</v>
      </c>
      <c r="CE51" s="21" t="s">
        <v>7</v>
      </c>
      <c r="CF51" s="21" t="s">
        <v>7</v>
      </c>
      <c r="CG51" s="21" t="s">
        <v>7</v>
      </c>
      <c r="CH51" s="21" t="s">
        <v>7</v>
      </c>
      <c r="CI51" s="21" t="s">
        <v>7</v>
      </c>
      <c r="CJ51" s="21" t="s">
        <v>7</v>
      </c>
      <c r="CK51" s="21" t="s">
        <v>7</v>
      </c>
      <c r="CL51" s="21" t="s">
        <v>7</v>
      </c>
      <c r="CM51" s="21" t="s">
        <v>7</v>
      </c>
      <c r="CN51" s="21" t="s">
        <v>7</v>
      </c>
      <c r="CO51" s="21" t="s">
        <v>7</v>
      </c>
      <c r="CP51" s="21" t="s">
        <v>7</v>
      </c>
      <c r="CQ51" s="21" t="s">
        <v>7</v>
      </c>
      <c r="CR51" s="21" t="s">
        <v>7</v>
      </c>
      <c r="CS51" s="21" t="s">
        <v>7</v>
      </c>
      <c r="CT51" s="21" t="s">
        <v>7</v>
      </c>
      <c r="CU51" s="21" t="s">
        <v>7</v>
      </c>
      <c r="CV51" s="20" t="s">
        <v>7</v>
      </c>
      <c r="CW51" s="21" t="s">
        <v>7</v>
      </c>
      <c r="CX51" s="21" t="s">
        <v>7</v>
      </c>
      <c r="CY51" s="22" t="s">
        <v>7</v>
      </c>
      <c r="CZ51" s="20" t="s">
        <v>7</v>
      </c>
      <c r="DA51" s="21" t="s">
        <v>7</v>
      </c>
      <c r="DB51" s="21" t="s">
        <v>7</v>
      </c>
      <c r="DC51" s="22" t="s">
        <v>7</v>
      </c>
      <c r="DD51" s="20" t="s">
        <v>7</v>
      </c>
      <c r="DE51" s="21" t="s">
        <v>7</v>
      </c>
      <c r="DF51" s="21" t="s">
        <v>7</v>
      </c>
      <c r="DG51" s="22" t="s">
        <v>7</v>
      </c>
      <c r="DH51" s="20" t="s">
        <v>7</v>
      </c>
      <c r="DI51" s="21" t="s">
        <v>7</v>
      </c>
      <c r="DJ51" s="21" t="s">
        <v>7</v>
      </c>
      <c r="DK51" s="22" t="s">
        <v>7</v>
      </c>
      <c r="DL51" s="20" t="s">
        <v>7</v>
      </c>
      <c r="DM51" s="21" t="s">
        <v>7</v>
      </c>
      <c r="DN51" s="21" t="s">
        <v>7</v>
      </c>
      <c r="DO51" s="22" t="s">
        <v>7</v>
      </c>
      <c r="DP51" s="20" t="s">
        <v>7</v>
      </c>
      <c r="DQ51" s="21" t="s">
        <v>7</v>
      </c>
      <c r="DR51" s="21" t="s">
        <v>7</v>
      </c>
      <c r="DS51" s="22" t="s">
        <v>7</v>
      </c>
      <c r="DT51" s="21">
        <v>6</v>
      </c>
      <c r="DU51" s="21">
        <v>3</v>
      </c>
      <c r="DV51" s="21" t="s">
        <v>7</v>
      </c>
      <c r="DW51" s="22" t="s">
        <v>7</v>
      </c>
      <c r="DX51" s="20">
        <v>5</v>
      </c>
      <c r="DY51" s="21">
        <v>3</v>
      </c>
      <c r="DZ51" s="21">
        <v>1</v>
      </c>
      <c r="EA51" s="22">
        <v>0</v>
      </c>
      <c r="EB51" s="21">
        <v>5</v>
      </c>
      <c r="EC51" s="21">
        <v>3</v>
      </c>
      <c r="ED51" s="21">
        <v>2</v>
      </c>
      <c r="EE51" s="22">
        <v>1</v>
      </c>
      <c r="EF51" s="21">
        <v>4</v>
      </c>
      <c r="EG51" s="21">
        <v>1</v>
      </c>
      <c r="EH51" s="21">
        <v>5</v>
      </c>
      <c r="EI51" s="22">
        <v>2</v>
      </c>
    </row>
    <row r="52" spans="2:139" s="50" customFormat="1" ht="12.75">
      <c r="B52" s="34"/>
      <c r="C52" s="35" t="s">
        <v>70</v>
      </c>
      <c r="D52" s="20">
        <v>2410</v>
      </c>
      <c r="E52" s="21" t="s">
        <v>92</v>
      </c>
      <c r="F52" s="21">
        <v>3255</v>
      </c>
      <c r="G52" s="21" t="s">
        <v>92</v>
      </c>
      <c r="H52" s="21">
        <v>7550</v>
      </c>
      <c r="I52" s="21" t="s">
        <v>92</v>
      </c>
      <c r="J52" s="21">
        <v>7885</v>
      </c>
      <c r="K52" s="21" t="s">
        <v>92</v>
      </c>
      <c r="L52" s="21">
        <v>3741</v>
      </c>
      <c r="M52" s="21" t="s">
        <v>92</v>
      </c>
      <c r="N52" s="21">
        <v>3847</v>
      </c>
      <c r="O52" s="21" t="s">
        <v>92</v>
      </c>
      <c r="P52" s="21">
        <v>3142</v>
      </c>
      <c r="Q52" s="21" t="s">
        <v>92</v>
      </c>
      <c r="R52" s="21">
        <v>7085</v>
      </c>
      <c r="S52" s="21" t="s">
        <v>92</v>
      </c>
      <c r="T52" s="21">
        <v>8716</v>
      </c>
      <c r="U52" s="21" t="s">
        <v>92</v>
      </c>
      <c r="V52" s="21">
        <v>6433</v>
      </c>
      <c r="W52" s="21" t="s">
        <v>92</v>
      </c>
      <c r="X52" s="21">
        <f>1276+4364+92</f>
        <v>5732</v>
      </c>
      <c r="Y52" s="21" t="s">
        <v>92</v>
      </c>
      <c r="Z52" s="21">
        <v>3840</v>
      </c>
      <c r="AA52" s="21" t="s">
        <v>92</v>
      </c>
      <c r="AB52" s="21">
        <v>2950</v>
      </c>
      <c r="AC52" s="21" t="s">
        <v>92</v>
      </c>
      <c r="AD52" s="21">
        <v>1284</v>
      </c>
      <c r="AE52" s="21" t="s">
        <v>92</v>
      </c>
      <c r="AF52" s="21">
        <v>1021</v>
      </c>
      <c r="AG52" s="21" t="s">
        <v>92</v>
      </c>
      <c r="AH52" s="21">
        <v>873</v>
      </c>
      <c r="AI52" s="21" t="s">
        <v>92</v>
      </c>
      <c r="AJ52" s="21">
        <v>683</v>
      </c>
      <c r="AK52" s="21" t="s">
        <v>92</v>
      </c>
      <c r="AL52" s="21">
        <v>677</v>
      </c>
      <c r="AM52" s="21" t="s">
        <v>92</v>
      </c>
      <c r="AN52" s="21">
        <v>973</v>
      </c>
      <c r="AO52" s="21" t="s">
        <v>92</v>
      </c>
      <c r="AP52" s="21">
        <v>650</v>
      </c>
      <c r="AQ52" s="21" t="s">
        <v>92</v>
      </c>
      <c r="AR52" s="21">
        <v>704</v>
      </c>
      <c r="AS52" s="21" t="s">
        <v>92</v>
      </c>
      <c r="AT52" s="21">
        <v>679</v>
      </c>
      <c r="AU52" s="21" t="s">
        <v>92</v>
      </c>
      <c r="AV52" s="21">
        <v>709</v>
      </c>
      <c r="AW52" s="21" t="s">
        <v>92</v>
      </c>
      <c r="AX52" s="21">
        <v>599</v>
      </c>
      <c r="AY52" s="21" t="s">
        <v>92</v>
      </c>
      <c r="AZ52" s="21">
        <v>592</v>
      </c>
      <c r="BA52" s="21" t="s">
        <v>92</v>
      </c>
      <c r="BB52" s="21">
        <v>491</v>
      </c>
      <c r="BC52" s="21" t="s">
        <v>92</v>
      </c>
      <c r="BD52" s="21">
        <v>370</v>
      </c>
      <c r="BE52" s="21">
        <v>133</v>
      </c>
      <c r="BF52" s="21">
        <v>312</v>
      </c>
      <c r="BG52" s="21">
        <v>123</v>
      </c>
      <c r="BH52" s="21">
        <v>264</v>
      </c>
      <c r="BI52" s="21">
        <v>114</v>
      </c>
      <c r="BJ52" s="21">
        <v>304</v>
      </c>
      <c r="BK52" s="21">
        <v>126</v>
      </c>
      <c r="BL52" s="21">
        <v>284</v>
      </c>
      <c r="BM52" s="21">
        <v>109</v>
      </c>
      <c r="BN52" s="21">
        <v>344</v>
      </c>
      <c r="BO52" s="21">
        <v>160</v>
      </c>
      <c r="BP52" s="21">
        <v>291</v>
      </c>
      <c r="BQ52" s="21">
        <v>119</v>
      </c>
      <c r="BR52" s="21" t="s">
        <v>7</v>
      </c>
      <c r="BS52" s="21" t="s">
        <v>7</v>
      </c>
      <c r="BT52" s="21" t="s">
        <v>7</v>
      </c>
      <c r="BU52" s="21" t="s">
        <v>7</v>
      </c>
      <c r="BV52" s="48" t="s">
        <v>5</v>
      </c>
      <c r="BW52" s="47"/>
      <c r="BX52" s="21" t="s">
        <v>7</v>
      </c>
      <c r="BY52" s="21" t="s">
        <v>7</v>
      </c>
      <c r="BZ52" s="21" t="s">
        <v>7</v>
      </c>
      <c r="CA52" s="21" t="s">
        <v>7</v>
      </c>
      <c r="CB52" s="21" t="s">
        <v>7</v>
      </c>
      <c r="CC52" s="21" t="s">
        <v>7</v>
      </c>
      <c r="CD52" s="21" t="s">
        <v>7</v>
      </c>
      <c r="CE52" s="21" t="s">
        <v>7</v>
      </c>
      <c r="CF52" s="21" t="s">
        <v>7</v>
      </c>
      <c r="CG52" s="21" t="s">
        <v>7</v>
      </c>
      <c r="CH52" s="21" t="s">
        <v>7</v>
      </c>
      <c r="CI52" s="21" t="s">
        <v>7</v>
      </c>
      <c r="CJ52" s="21" t="s">
        <v>7</v>
      </c>
      <c r="CK52" s="21" t="s">
        <v>7</v>
      </c>
      <c r="CL52" s="21" t="s">
        <v>7</v>
      </c>
      <c r="CM52" s="21" t="s">
        <v>7</v>
      </c>
      <c r="CN52" s="21" t="s">
        <v>7</v>
      </c>
      <c r="CO52" s="21" t="s">
        <v>7</v>
      </c>
      <c r="CP52" s="21" t="s">
        <v>7</v>
      </c>
      <c r="CQ52" s="21" t="s">
        <v>7</v>
      </c>
      <c r="CR52" s="21" t="s">
        <v>7</v>
      </c>
      <c r="CS52" s="21" t="s">
        <v>7</v>
      </c>
      <c r="CT52" s="21" t="s">
        <v>7</v>
      </c>
      <c r="CU52" s="21" t="s">
        <v>7</v>
      </c>
      <c r="CV52" s="20" t="s">
        <v>7</v>
      </c>
      <c r="CW52" s="21" t="s">
        <v>7</v>
      </c>
      <c r="CX52" s="21" t="s">
        <v>7</v>
      </c>
      <c r="CY52" s="22" t="s">
        <v>7</v>
      </c>
      <c r="CZ52" s="20" t="s">
        <v>7</v>
      </c>
      <c r="DA52" s="21" t="s">
        <v>7</v>
      </c>
      <c r="DB52" s="21" t="s">
        <v>7</v>
      </c>
      <c r="DC52" s="22" t="s">
        <v>7</v>
      </c>
      <c r="DD52" s="20" t="s">
        <v>7</v>
      </c>
      <c r="DE52" s="21" t="s">
        <v>7</v>
      </c>
      <c r="DF52" s="21" t="s">
        <v>7</v>
      </c>
      <c r="DG52" s="22" t="s">
        <v>7</v>
      </c>
      <c r="DH52" s="20" t="s">
        <v>7</v>
      </c>
      <c r="DI52" s="21" t="s">
        <v>7</v>
      </c>
      <c r="DJ52" s="21" t="s">
        <v>7</v>
      </c>
      <c r="DK52" s="22" t="s">
        <v>7</v>
      </c>
      <c r="DL52" s="20" t="s">
        <v>7</v>
      </c>
      <c r="DM52" s="21" t="s">
        <v>7</v>
      </c>
      <c r="DN52" s="21" t="s">
        <v>7</v>
      </c>
      <c r="DO52" s="22" t="s">
        <v>7</v>
      </c>
      <c r="DP52" s="20" t="s">
        <v>7</v>
      </c>
      <c r="DQ52" s="21" t="s">
        <v>7</v>
      </c>
      <c r="DR52" s="21" t="s">
        <v>7</v>
      </c>
      <c r="DS52" s="22" t="s">
        <v>7</v>
      </c>
      <c r="DT52" s="21" t="s">
        <v>7</v>
      </c>
      <c r="DU52" s="21" t="s">
        <v>7</v>
      </c>
      <c r="DV52" s="21" t="s">
        <v>7</v>
      </c>
      <c r="DW52" s="22" t="s">
        <v>7</v>
      </c>
      <c r="DX52" s="20">
        <v>0</v>
      </c>
      <c r="DY52" s="21">
        <v>0</v>
      </c>
      <c r="DZ52" s="21">
        <v>0</v>
      </c>
      <c r="EA52" s="22">
        <v>0</v>
      </c>
      <c r="EB52" s="21">
        <v>0</v>
      </c>
      <c r="EC52" s="21">
        <v>0</v>
      </c>
      <c r="ED52" s="21">
        <v>0</v>
      </c>
      <c r="EE52" s="22">
        <v>0</v>
      </c>
      <c r="EF52" s="21">
        <v>0</v>
      </c>
      <c r="EG52" s="21">
        <v>0</v>
      </c>
      <c r="EH52" s="21">
        <v>0</v>
      </c>
      <c r="EI52" s="22">
        <v>0</v>
      </c>
    </row>
    <row r="53" spans="2:139" s="50" customFormat="1" ht="12.75">
      <c r="B53" s="34"/>
      <c r="C53" s="35" t="s">
        <v>71</v>
      </c>
      <c r="D53" s="20" t="s">
        <v>92</v>
      </c>
      <c r="E53" s="21" t="s">
        <v>92</v>
      </c>
      <c r="F53" s="21" t="s">
        <v>92</v>
      </c>
      <c r="G53" s="21" t="s">
        <v>92</v>
      </c>
      <c r="H53" s="21" t="s">
        <v>92</v>
      </c>
      <c r="I53" s="21" t="s">
        <v>92</v>
      </c>
      <c r="J53" s="21" t="s">
        <v>92</v>
      </c>
      <c r="K53" s="21" t="s">
        <v>92</v>
      </c>
      <c r="L53" s="21" t="s">
        <v>92</v>
      </c>
      <c r="M53" s="21" t="s">
        <v>92</v>
      </c>
      <c r="N53" s="21" t="s">
        <v>92</v>
      </c>
      <c r="O53" s="21" t="s">
        <v>92</v>
      </c>
      <c r="P53" s="21" t="s">
        <v>92</v>
      </c>
      <c r="Q53" s="21" t="s">
        <v>92</v>
      </c>
      <c r="R53" s="21" t="s">
        <v>92</v>
      </c>
      <c r="S53" s="21" t="s">
        <v>92</v>
      </c>
      <c r="T53" s="21" t="s">
        <v>92</v>
      </c>
      <c r="U53" s="21" t="s">
        <v>92</v>
      </c>
      <c r="V53" s="21" t="s">
        <v>92</v>
      </c>
      <c r="W53" s="21" t="s">
        <v>92</v>
      </c>
      <c r="X53" s="21" t="s">
        <v>92</v>
      </c>
      <c r="Y53" s="21" t="s">
        <v>92</v>
      </c>
      <c r="Z53" s="21" t="s">
        <v>92</v>
      </c>
      <c r="AA53" s="21" t="s">
        <v>92</v>
      </c>
      <c r="AB53" s="21" t="s">
        <v>92</v>
      </c>
      <c r="AC53" s="21" t="s">
        <v>92</v>
      </c>
      <c r="AD53" s="21" t="s">
        <v>92</v>
      </c>
      <c r="AE53" s="21" t="s">
        <v>92</v>
      </c>
      <c r="AF53" s="21">
        <v>107</v>
      </c>
      <c r="AG53" s="21" t="s">
        <v>92</v>
      </c>
      <c r="AH53" s="21">
        <v>89</v>
      </c>
      <c r="AI53" s="21" t="s">
        <v>92</v>
      </c>
      <c r="AJ53" s="21">
        <v>58</v>
      </c>
      <c r="AK53" s="21" t="s">
        <v>92</v>
      </c>
      <c r="AL53" s="21">
        <f>17+11+14+16</f>
        <v>58</v>
      </c>
      <c r="AM53" s="21" t="s">
        <v>92</v>
      </c>
      <c r="AN53" s="21">
        <v>74</v>
      </c>
      <c r="AO53" s="21" t="s">
        <v>92</v>
      </c>
      <c r="AP53" s="21">
        <v>59</v>
      </c>
      <c r="AQ53" s="21" t="s">
        <v>92</v>
      </c>
      <c r="AR53" s="21">
        <v>48</v>
      </c>
      <c r="AS53" s="21" t="s">
        <v>92</v>
      </c>
      <c r="AT53" s="21">
        <v>23</v>
      </c>
      <c r="AU53" s="21" t="s">
        <v>92</v>
      </c>
      <c r="AV53" s="21">
        <v>42</v>
      </c>
      <c r="AW53" s="21" t="s">
        <v>92</v>
      </c>
      <c r="AX53" s="21">
        <v>31</v>
      </c>
      <c r="AY53" s="21" t="s">
        <v>92</v>
      </c>
      <c r="AZ53" s="21">
        <v>33</v>
      </c>
      <c r="BA53" s="21" t="s">
        <v>92</v>
      </c>
      <c r="BB53" s="21">
        <v>36</v>
      </c>
      <c r="BC53" s="21" t="s">
        <v>92</v>
      </c>
      <c r="BD53" s="21">
        <v>30</v>
      </c>
      <c r="BE53" s="21">
        <v>5</v>
      </c>
      <c r="BF53" s="21">
        <f>22+12</f>
        <v>34</v>
      </c>
      <c r="BG53" s="21">
        <v>5</v>
      </c>
      <c r="BH53" s="21">
        <v>26</v>
      </c>
      <c r="BI53" s="21">
        <v>7</v>
      </c>
      <c r="BJ53" s="21">
        <v>20</v>
      </c>
      <c r="BK53" s="21">
        <v>8</v>
      </c>
      <c r="BL53" s="21">
        <v>19</v>
      </c>
      <c r="BM53" s="21">
        <v>3</v>
      </c>
      <c r="BN53" s="21">
        <v>24</v>
      </c>
      <c r="BO53" s="21">
        <v>5</v>
      </c>
      <c r="BP53" s="21">
        <v>38</v>
      </c>
      <c r="BQ53" s="21">
        <v>9</v>
      </c>
      <c r="BR53" s="21">
        <v>42</v>
      </c>
      <c r="BS53" s="21">
        <v>6</v>
      </c>
      <c r="BT53" s="21">
        <v>56</v>
      </c>
      <c r="BU53" s="21">
        <v>10</v>
      </c>
      <c r="BV53" s="21" t="s">
        <v>2</v>
      </c>
      <c r="BW53" s="21"/>
      <c r="BX53" s="21">
        <v>93</v>
      </c>
      <c r="BY53" s="21">
        <v>26</v>
      </c>
      <c r="BZ53" s="21">
        <v>87</v>
      </c>
      <c r="CA53" s="21" t="s">
        <v>92</v>
      </c>
      <c r="CB53" s="21">
        <v>93</v>
      </c>
      <c r="CC53" s="21">
        <v>42</v>
      </c>
      <c r="CD53" s="21">
        <v>125</v>
      </c>
      <c r="CE53" s="21">
        <v>60</v>
      </c>
      <c r="CF53" s="21">
        <v>64</v>
      </c>
      <c r="CG53" s="21">
        <v>20</v>
      </c>
      <c r="CH53" s="21">
        <v>57</v>
      </c>
      <c r="CI53" s="21">
        <v>23</v>
      </c>
      <c r="CJ53" s="21">
        <v>107</v>
      </c>
      <c r="CK53" s="21">
        <v>59</v>
      </c>
      <c r="CL53" s="21">
        <v>125</v>
      </c>
      <c r="CM53" s="21" t="s">
        <v>92</v>
      </c>
      <c r="CN53" s="21">
        <v>130</v>
      </c>
      <c r="CO53" s="21">
        <v>47</v>
      </c>
      <c r="CP53" s="21">
        <v>158</v>
      </c>
      <c r="CQ53" s="21">
        <v>49</v>
      </c>
      <c r="CR53" s="21">
        <v>150</v>
      </c>
      <c r="CS53" s="21">
        <v>58</v>
      </c>
      <c r="CT53" s="21">
        <v>357</v>
      </c>
      <c r="CU53" s="21">
        <v>63</v>
      </c>
      <c r="CV53" s="20">
        <v>145</v>
      </c>
      <c r="CW53" s="21">
        <v>44</v>
      </c>
      <c r="CX53" s="21">
        <v>30</v>
      </c>
      <c r="CY53" s="22">
        <v>19</v>
      </c>
      <c r="CZ53" s="20">
        <v>157</v>
      </c>
      <c r="DA53" s="21">
        <v>42</v>
      </c>
      <c r="DB53" s="21">
        <v>36</v>
      </c>
      <c r="DC53" s="22">
        <v>26</v>
      </c>
      <c r="DD53" s="20">
        <v>162</v>
      </c>
      <c r="DE53" s="21">
        <v>69</v>
      </c>
      <c r="DF53" s="21">
        <v>53</v>
      </c>
      <c r="DG53" s="21">
        <v>43</v>
      </c>
      <c r="DH53" s="20">
        <v>306</v>
      </c>
      <c r="DI53" s="21">
        <v>128</v>
      </c>
      <c r="DJ53" s="21">
        <v>52</v>
      </c>
      <c r="DK53" s="22">
        <v>37</v>
      </c>
      <c r="DL53" s="21">
        <v>326</v>
      </c>
      <c r="DM53" s="21">
        <v>109</v>
      </c>
      <c r="DN53" s="21">
        <v>45</v>
      </c>
      <c r="DO53" s="21">
        <v>38</v>
      </c>
      <c r="DP53" s="20">
        <v>488</v>
      </c>
      <c r="DQ53" s="21">
        <v>150</v>
      </c>
      <c r="DR53" s="21">
        <v>53</v>
      </c>
      <c r="DS53" s="22">
        <v>39</v>
      </c>
      <c r="DT53" s="21">
        <v>146</v>
      </c>
      <c r="DU53" s="21">
        <v>51</v>
      </c>
      <c r="DV53" s="21">
        <v>17</v>
      </c>
      <c r="DW53" s="22">
        <v>13</v>
      </c>
      <c r="DX53" s="20">
        <v>0</v>
      </c>
      <c r="DY53" s="21">
        <v>0</v>
      </c>
      <c r="DZ53" s="21">
        <v>0</v>
      </c>
      <c r="EA53" s="22">
        <v>0</v>
      </c>
      <c r="EB53" s="21">
        <v>0</v>
      </c>
      <c r="EC53" s="21">
        <v>0</v>
      </c>
      <c r="ED53" s="21">
        <v>0</v>
      </c>
      <c r="EE53" s="22">
        <v>0</v>
      </c>
      <c r="EF53" s="21">
        <v>0</v>
      </c>
      <c r="EG53" s="21">
        <v>0</v>
      </c>
      <c r="EH53" s="21">
        <v>1</v>
      </c>
      <c r="EI53" s="22">
        <v>0</v>
      </c>
    </row>
    <row r="54" spans="2:139" s="50" customFormat="1" ht="12.75">
      <c r="B54" s="34"/>
      <c r="C54" s="35" t="s">
        <v>72</v>
      </c>
      <c r="D54" s="20">
        <v>40598</v>
      </c>
      <c r="E54" s="21" t="s">
        <v>92</v>
      </c>
      <c r="F54" s="21">
        <v>52449</v>
      </c>
      <c r="G54" s="21" t="s">
        <v>92</v>
      </c>
      <c r="H54" s="21">
        <v>42275</v>
      </c>
      <c r="I54" s="21" t="s">
        <v>92</v>
      </c>
      <c r="J54" s="21">
        <v>45290</v>
      </c>
      <c r="K54" s="21" t="s">
        <v>92</v>
      </c>
      <c r="L54" s="21">
        <v>30617</v>
      </c>
      <c r="M54" s="21" t="s">
        <v>92</v>
      </c>
      <c r="N54" s="21">
        <v>5135</v>
      </c>
      <c r="O54" s="21" t="s">
        <v>92</v>
      </c>
      <c r="P54" s="21">
        <v>19452</v>
      </c>
      <c r="Q54" s="21" t="s">
        <v>92</v>
      </c>
      <c r="R54" s="21">
        <v>31534</v>
      </c>
      <c r="S54" s="21" t="s">
        <v>92</v>
      </c>
      <c r="T54" s="21">
        <v>29525</v>
      </c>
      <c r="U54" s="21" t="s">
        <v>92</v>
      </c>
      <c r="V54" s="21">
        <v>28737</v>
      </c>
      <c r="W54" s="21" t="s">
        <v>92</v>
      </c>
      <c r="X54" s="21">
        <f>10961+14433+8</f>
        <v>25402</v>
      </c>
      <c r="Y54" s="21" t="s">
        <v>92</v>
      </c>
      <c r="Z54" s="21">
        <v>14673</v>
      </c>
      <c r="AA54" s="21" t="s">
        <v>92</v>
      </c>
      <c r="AB54" s="21">
        <v>10982</v>
      </c>
      <c r="AC54" s="21" t="s">
        <v>92</v>
      </c>
      <c r="AD54" s="21">
        <v>8836</v>
      </c>
      <c r="AE54" s="21" t="s">
        <v>92</v>
      </c>
      <c r="AF54" s="21" t="s">
        <v>7</v>
      </c>
      <c r="AG54" s="21" t="s">
        <v>7</v>
      </c>
      <c r="AH54" s="21" t="s">
        <v>7</v>
      </c>
      <c r="AI54" s="21" t="s">
        <v>7</v>
      </c>
      <c r="AJ54" s="21" t="s">
        <v>7</v>
      </c>
      <c r="AK54" s="21" t="s">
        <v>7</v>
      </c>
      <c r="AL54" s="21" t="s">
        <v>7</v>
      </c>
      <c r="AM54" s="21" t="s">
        <v>7</v>
      </c>
      <c r="AN54" s="21" t="s">
        <v>7</v>
      </c>
      <c r="AO54" s="21" t="s">
        <v>7</v>
      </c>
      <c r="AP54" s="21" t="s">
        <v>7</v>
      </c>
      <c r="AQ54" s="21" t="s">
        <v>7</v>
      </c>
      <c r="AR54" s="21" t="s">
        <v>7</v>
      </c>
      <c r="AS54" s="21" t="s">
        <v>7</v>
      </c>
      <c r="AT54" s="21" t="s">
        <v>7</v>
      </c>
      <c r="AU54" s="21" t="s">
        <v>7</v>
      </c>
      <c r="AV54" s="21" t="s">
        <v>7</v>
      </c>
      <c r="AW54" s="21" t="s">
        <v>7</v>
      </c>
      <c r="AX54" s="21" t="s">
        <v>7</v>
      </c>
      <c r="AY54" s="21" t="s">
        <v>7</v>
      </c>
      <c r="AZ54" s="21" t="s">
        <v>7</v>
      </c>
      <c r="BA54" s="21" t="s">
        <v>7</v>
      </c>
      <c r="BB54" s="21" t="s">
        <v>7</v>
      </c>
      <c r="BC54" s="21" t="s">
        <v>7</v>
      </c>
      <c r="BD54" s="21" t="s">
        <v>7</v>
      </c>
      <c r="BE54" s="21" t="s">
        <v>7</v>
      </c>
      <c r="BF54" s="21" t="s">
        <v>7</v>
      </c>
      <c r="BG54" s="21" t="s">
        <v>7</v>
      </c>
      <c r="BH54" s="21" t="s">
        <v>7</v>
      </c>
      <c r="BI54" s="21" t="s">
        <v>7</v>
      </c>
      <c r="BJ54" s="21" t="s">
        <v>7</v>
      </c>
      <c r="BK54" s="21" t="s">
        <v>7</v>
      </c>
      <c r="BL54" s="21" t="s">
        <v>7</v>
      </c>
      <c r="BM54" s="21" t="s">
        <v>7</v>
      </c>
      <c r="BN54" s="21" t="s">
        <v>7</v>
      </c>
      <c r="BO54" s="21" t="s">
        <v>7</v>
      </c>
      <c r="BP54" s="21" t="s">
        <v>7</v>
      </c>
      <c r="BQ54" s="21" t="s">
        <v>7</v>
      </c>
      <c r="BR54" s="21" t="s">
        <v>7</v>
      </c>
      <c r="BS54" s="21" t="s">
        <v>7</v>
      </c>
      <c r="BT54" s="21" t="s">
        <v>7</v>
      </c>
      <c r="BU54" s="21" t="s">
        <v>7</v>
      </c>
      <c r="BV54" s="21" t="s">
        <v>5</v>
      </c>
      <c r="BW54" s="21"/>
      <c r="BX54" s="21" t="s">
        <v>7</v>
      </c>
      <c r="BY54" s="21" t="s">
        <v>7</v>
      </c>
      <c r="BZ54" s="21" t="s">
        <v>7</v>
      </c>
      <c r="CA54" s="21" t="s">
        <v>7</v>
      </c>
      <c r="CB54" s="21" t="s">
        <v>7</v>
      </c>
      <c r="CC54" s="21" t="s">
        <v>7</v>
      </c>
      <c r="CD54" s="21" t="s">
        <v>7</v>
      </c>
      <c r="CE54" s="21" t="s">
        <v>7</v>
      </c>
      <c r="CF54" s="21" t="s">
        <v>7</v>
      </c>
      <c r="CG54" s="21" t="s">
        <v>7</v>
      </c>
      <c r="CH54" s="21" t="s">
        <v>7</v>
      </c>
      <c r="CI54" s="21" t="s">
        <v>7</v>
      </c>
      <c r="CJ54" s="21" t="s">
        <v>7</v>
      </c>
      <c r="CK54" s="21" t="s">
        <v>7</v>
      </c>
      <c r="CL54" s="21" t="s">
        <v>7</v>
      </c>
      <c r="CM54" s="21" t="s">
        <v>7</v>
      </c>
      <c r="CN54" s="21" t="s">
        <v>7</v>
      </c>
      <c r="CO54" s="21" t="s">
        <v>7</v>
      </c>
      <c r="CP54" s="21" t="s">
        <v>7</v>
      </c>
      <c r="CQ54" s="21" t="s">
        <v>7</v>
      </c>
      <c r="CR54" s="21" t="s">
        <v>7</v>
      </c>
      <c r="CS54" s="21" t="s">
        <v>7</v>
      </c>
      <c r="CT54" s="21" t="s">
        <v>7</v>
      </c>
      <c r="CU54" s="21" t="s">
        <v>7</v>
      </c>
      <c r="CV54" s="20" t="s">
        <v>7</v>
      </c>
      <c r="CW54" s="21" t="s">
        <v>7</v>
      </c>
      <c r="CX54" s="21" t="s">
        <v>7</v>
      </c>
      <c r="CY54" s="22" t="s">
        <v>7</v>
      </c>
      <c r="CZ54" s="20" t="s">
        <v>7</v>
      </c>
      <c r="DA54" s="21" t="s">
        <v>7</v>
      </c>
      <c r="DB54" s="21" t="s">
        <v>7</v>
      </c>
      <c r="DC54" s="22" t="s">
        <v>7</v>
      </c>
      <c r="DD54" s="20" t="s">
        <v>7</v>
      </c>
      <c r="DE54" s="21" t="s">
        <v>7</v>
      </c>
      <c r="DF54" s="21" t="s">
        <v>7</v>
      </c>
      <c r="DG54" s="22" t="s">
        <v>7</v>
      </c>
      <c r="DH54" s="20" t="s">
        <v>7</v>
      </c>
      <c r="DI54" s="21" t="s">
        <v>7</v>
      </c>
      <c r="DJ54" s="21" t="s">
        <v>7</v>
      </c>
      <c r="DK54" s="22" t="s">
        <v>7</v>
      </c>
      <c r="DL54" s="20" t="s">
        <v>7</v>
      </c>
      <c r="DM54" s="21" t="s">
        <v>7</v>
      </c>
      <c r="DN54" s="21" t="s">
        <v>7</v>
      </c>
      <c r="DO54" s="22" t="s">
        <v>7</v>
      </c>
      <c r="DP54" s="20" t="s">
        <v>7</v>
      </c>
      <c r="DQ54" s="21" t="s">
        <v>7</v>
      </c>
      <c r="DR54" s="21" t="s">
        <v>7</v>
      </c>
      <c r="DS54" s="22" t="s">
        <v>7</v>
      </c>
      <c r="DT54" s="21" t="s">
        <v>7</v>
      </c>
      <c r="DU54" s="21" t="s">
        <v>7</v>
      </c>
      <c r="DV54" s="21" t="s">
        <v>7</v>
      </c>
      <c r="DW54" s="22" t="s">
        <v>7</v>
      </c>
      <c r="DX54" s="20">
        <v>0</v>
      </c>
      <c r="DY54" s="21">
        <v>0</v>
      </c>
      <c r="DZ54" s="21">
        <v>0</v>
      </c>
      <c r="EA54" s="22">
        <v>0</v>
      </c>
      <c r="EB54" s="21">
        <v>1</v>
      </c>
      <c r="EC54" s="21">
        <v>1</v>
      </c>
      <c r="ED54" s="21">
        <v>0</v>
      </c>
      <c r="EE54" s="22">
        <v>0</v>
      </c>
      <c r="EF54" s="21">
        <v>1</v>
      </c>
      <c r="EG54" s="21">
        <v>1</v>
      </c>
      <c r="EH54" s="21">
        <v>0</v>
      </c>
      <c r="EI54" s="22">
        <v>0</v>
      </c>
    </row>
    <row r="55" spans="2:139" s="50" customFormat="1" ht="12.75">
      <c r="B55" s="34"/>
      <c r="C55" s="35" t="s">
        <v>87</v>
      </c>
      <c r="D55" s="20" t="s">
        <v>7</v>
      </c>
      <c r="E55" s="21" t="s">
        <v>7</v>
      </c>
      <c r="F55" s="21" t="s">
        <v>7</v>
      </c>
      <c r="G55" s="21" t="s">
        <v>7</v>
      </c>
      <c r="H55" s="21" t="s">
        <v>7</v>
      </c>
      <c r="I55" s="21" t="s">
        <v>7</v>
      </c>
      <c r="J55" s="21" t="s">
        <v>7</v>
      </c>
      <c r="K55" s="21" t="s">
        <v>7</v>
      </c>
      <c r="L55" s="21" t="s">
        <v>7</v>
      </c>
      <c r="M55" s="21" t="s">
        <v>7</v>
      </c>
      <c r="N55" s="21" t="s">
        <v>7</v>
      </c>
      <c r="O55" s="21" t="s">
        <v>7</v>
      </c>
      <c r="P55" s="21" t="s">
        <v>7</v>
      </c>
      <c r="Q55" s="21" t="s">
        <v>7</v>
      </c>
      <c r="R55" s="21" t="s">
        <v>7</v>
      </c>
      <c r="S55" s="21" t="s">
        <v>7</v>
      </c>
      <c r="T55" s="21" t="s">
        <v>7</v>
      </c>
      <c r="U55" s="21" t="s">
        <v>7</v>
      </c>
      <c r="V55" s="21" t="s">
        <v>7</v>
      </c>
      <c r="W55" s="21" t="s">
        <v>7</v>
      </c>
      <c r="X55" s="21" t="s">
        <v>7</v>
      </c>
      <c r="Y55" s="21" t="s">
        <v>7</v>
      </c>
      <c r="Z55" s="21" t="s">
        <v>7</v>
      </c>
      <c r="AA55" s="21" t="s">
        <v>7</v>
      </c>
      <c r="AB55" s="21" t="s">
        <v>7</v>
      </c>
      <c r="AC55" s="21" t="s">
        <v>7</v>
      </c>
      <c r="AD55" s="21" t="s">
        <v>7</v>
      </c>
      <c r="AE55" s="21" t="s">
        <v>7</v>
      </c>
      <c r="AF55" s="21" t="s">
        <v>7</v>
      </c>
      <c r="AG55" s="21" t="s">
        <v>7</v>
      </c>
      <c r="AH55" s="21" t="s">
        <v>7</v>
      </c>
      <c r="AI55" s="21" t="s">
        <v>7</v>
      </c>
      <c r="AJ55" s="21" t="s">
        <v>7</v>
      </c>
      <c r="AK55" s="21" t="s">
        <v>7</v>
      </c>
      <c r="AL55" s="21" t="s">
        <v>7</v>
      </c>
      <c r="AM55" s="21" t="s">
        <v>7</v>
      </c>
      <c r="AN55" s="21" t="s">
        <v>7</v>
      </c>
      <c r="AO55" s="21" t="s">
        <v>7</v>
      </c>
      <c r="AP55" s="21" t="s">
        <v>7</v>
      </c>
      <c r="AQ55" s="21" t="s">
        <v>7</v>
      </c>
      <c r="AR55" s="21" t="s">
        <v>7</v>
      </c>
      <c r="AS55" s="21" t="s">
        <v>7</v>
      </c>
      <c r="AT55" s="21" t="s">
        <v>7</v>
      </c>
      <c r="AU55" s="21" t="s">
        <v>7</v>
      </c>
      <c r="AV55" s="21" t="s">
        <v>7</v>
      </c>
      <c r="AW55" s="21" t="s">
        <v>7</v>
      </c>
      <c r="AX55" s="21" t="s">
        <v>7</v>
      </c>
      <c r="AY55" s="21" t="s">
        <v>7</v>
      </c>
      <c r="AZ55" s="21" t="s">
        <v>7</v>
      </c>
      <c r="BA55" s="21" t="s">
        <v>7</v>
      </c>
      <c r="BB55" s="21" t="s">
        <v>7</v>
      </c>
      <c r="BC55" s="21" t="s">
        <v>7</v>
      </c>
      <c r="BD55" s="21" t="s">
        <v>7</v>
      </c>
      <c r="BE55" s="21" t="s">
        <v>7</v>
      </c>
      <c r="BF55" s="21" t="s">
        <v>7</v>
      </c>
      <c r="BG55" s="21" t="s">
        <v>7</v>
      </c>
      <c r="BH55" s="21" t="s">
        <v>7</v>
      </c>
      <c r="BI55" s="21" t="s">
        <v>7</v>
      </c>
      <c r="BJ55" s="21" t="s">
        <v>7</v>
      </c>
      <c r="BK55" s="21" t="s">
        <v>7</v>
      </c>
      <c r="BL55" s="21" t="s">
        <v>7</v>
      </c>
      <c r="BM55" s="21" t="s">
        <v>7</v>
      </c>
      <c r="BN55" s="21" t="s">
        <v>7</v>
      </c>
      <c r="BO55" s="21" t="s">
        <v>7</v>
      </c>
      <c r="BP55" s="21" t="s">
        <v>7</v>
      </c>
      <c r="BQ55" s="21" t="s">
        <v>7</v>
      </c>
      <c r="BR55" s="21" t="s">
        <v>7</v>
      </c>
      <c r="BS55" s="21" t="s">
        <v>7</v>
      </c>
      <c r="BT55" s="21" t="s">
        <v>7</v>
      </c>
      <c r="BU55" s="21" t="s">
        <v>7</v>
      </c>
      <c r="BV55" s="21"/>
      <c r="BW55" s="21"/>
      <c r="BX55" s="21" t="s">
        <v>7</v>
      </c>
      <c r="BY55" s="21" t="s">
        <v>7</v>
      </c>
      <c r="BZ55" s="21" t="s">
        <v>7</v>
      </c>
      <c r="CA55" s="21" t="s">
        <v>7</v>
      </c>
      <c r="CB55" s="21" t="s">
        <v>7</v>
      </c>
      <c r="CC55" s="21" t="s">
        <v>7</v>
      </c>
      <c r="CD55" s="21" t="s">
        <v>7</v>
      </c>
      <c r="CE55" s="21" t="s">
        <v>7</v>
      </c>
      <c r="CF55" s="21" t="s">
        <v>7</v>
      </c>
      <c r="CG55" s="21" t="s">
        <v>7</v>
      </c>
      <c r="CH55" s="21" t="s">
        <v>7</v>
      </c>
      <c r="CI55" s="21" t="s">
        <v>7</v>
      </c>
      <c r="CJ55" s="21" t="s">
        <v>7</v>
      </c>
      <c r="CK55" s="21" t="s">
        <v>7</v>
      </c>
      <c r="CL55" s="21" t="s">
        <v>7</v>
      </c>
      <c r="CM55" s="21" t="s">
        <v>7</v>
      </c>
      <c r="CN55" s="21" t="s">
        <v>7</v>
      </c>
      <c r="CO55" s="21" t="s">
        <v>7</v>
      </c>
      <c r="CP55" s="21" t="s">
        <v>7</v>
      </c>
      <c r="CQ55" s="21" t="s">
        <v>7</v>
      </c>
      <c r="CR55" s="21" t="s">
        <v>7</v>
      </c>
      <c r="CS55" s="21" t="s">
        <v>7</v>
      </c>
      <c r="CT55" s="21" t="s">
        <v>7</v>
      </c>
      <c r="CU55" s="21" t="s">
        <v>7</v>
      </c>
      <c r="CV55" s="20" t="s">
        <v>7</v>
      </c>
      <c r="CW55" s="21" t="s">
        <v>7</v>
      </c>
      <c r="CX55" s="21" t="s">
        <v>7</v>
      </c>
      <c r="CY55" s="22" t="s">
        <v>7</v>
      </c>
      <c r="CZ55" s="20" t="s">
        <v>7</v>
      </c>
      <c r="DA55" s="21" t="s">
        <v>7</v>
      </c>
      <c r="DB55" s="21" t="s">
        <v>7</v>
      </c>
      <c r="DC55" s="22" t="s">
        <v>7</v>
      </c>
      <c r="DD55" s="20" t="s">
        <v>7</v>
      </c>
      <c r="DE55" s="21" t="s">
        <v>7</v>
      </c>
      <c r="DF55" s="21" t="s">
        <v>7</v>
      </c>
      <c r="DG55" s="22" t="s">
        <v>7</v>
      </c>
      <c r="DH55" s="20" t="s">
        <v>7</v>
      </c>
      <c r="DI55" s="21" t="s">
        <v>7</v>
      </c>
      <c r="DJ55" s="21" t="s">
        <v>7</v>
      </c>
      <c r="DK55" s="22" t="s">
        <v>7</v>
      </c>
      <c r="DL55" s="20" t="s">
        <v>7</v>
      </c>
      <c r="DM55" s="21" t="s">
        <v>7</v>
      </c>
      <c r="DN55" s="21" t="s">
        <v>7</v>
      </c>
      <c r="DO55" s="22" t="s">
        <v>7</v>
      </c>
      <c r="DP55" s="20" t="s">
        <v>7</v>
      </c>
      <c r="DQ55" s="21" t="s">
        <v>7</v>
      </c>
      <c r="DR55" s="21" t="s">
        <v>7</v>
      </c>
      <c r="DS55" s="22" t="s">
        <v>7</v>
      </c>
      <c r="DT55" s="21">
        <v>4</v>
      </c>
      <c r="DU55" s="21">
        <v>0</v>
      </c>
      <c r="DV55" s="21">
        <v>120</v>
      </c>
      <c r="DW55" s="22">
        <v>56</v>
      </c>
      <c r="DX55" s="20">
        <v>19</v>
      </c>
      <c r="DY55" s="21">
        <v>0</v>
      </c>
      <c r="DZ55" s="21">
        <v>727</v>
      </c>
      <c r="EA55" s="22">
        <v>175</v>
      </c>
      <c r="EB55" s="21">
        <v>34</v>
      </c>
      <c r="EC55" s="21">
        <v>0</v>
      </c>
      <c r="ED55" s="21">
        <v>639</v>
      </c>
      <c r="EE55" s="22">
        <v>181</v>
      </c>
      <c r="EF55" s="21">
        <v>55</v>
      </c>
      <c r="EG55" s="21">
        <v>6</v>
      </c>
      <c r="EH55" s="21">
        <v>261</v>
      </c>
      <c r="EI55" s="22">
        <v>105</v>
      </c>
    </row>
    <row r="56" spans="2:139" s="50" customFormat="1" ht="12.75">
      <c r="B56" s="34"/>
      <c r="C56" s="35" t="s">
        <v>73</v>
      </c>
      <c r="D56" s="20" t="s">
        <v>92</v>
      </c>
      <c r="E56" s="21" t="s">
        <v>92</v>
      </c>
      <c r="F56" s="21" t="s">
        <v>92</v>
      </c>
      <c r="G56" s="21" t="s">
        <v>92</v>
      </c>
      <c r="H56" s="21" t="s">
        <v>92</v>
      </c>
      <c r="I56" s="21" t="s">
        <v>92</v>
      </c>
      <c r="J56" s="21" t="s">
        <v>92</v>
      </c>
      <c r="K56" s="21" t="s">
        <v>92</v>
      </c>
      <c r="L56" s="21" t="s">
        <v>92</v>
      </c>
      <c r="M56" s="21" t="s">
        <v>92</v>
      </c>
      <c r="N56" s="21" t="s">
        <v>92</v>
      </c>
      <c r="O56" s="21" t="s">
        <v>92</v>
      </c>
      <c r="P56" s="21" t="s">
        <v>92</v>
      </c>
      <c r="Q56" s="21" t="s">
        <v>92</v>
      </c>
      <c r="R56" s="21" t="s">
        <v>92</v>
      </c>
      <c r="S56" s="21" t="s">
        <v>92</v>
      </c>
      <c r="T56" s="21" t="s">
        <v>92</v>
      </c>
      <c r="U56" s="21" t="s">
        <v>92</v>
      </c>
      <c r="V56" s="21" t="s">
        <v>92</v>
      </c>
      <c r="W56" s="21" t="s">
        <v>92</v>
      </c>
      <c r="X56" s="21" t="s">
        <v>92</v>
      </c>
      <c r="Y56" s="21" t="s">
        <v>92</v>
      </c>
      <c r="Z56" s="21" t="s">
        <v>92</v>
      </c>
      <c r="AA56" s="21" t="s">
        <v>92</v>
      </c>
      <c r="AB56" s="21" t="s">
        <v>92</v>
      </c>
      <c r="AC56" s="21" t="s">
        <v>92</v>
      </c>
      <c r="AD56" s="21" t="s">
        <v>92</v>
      </c>
      <c r="AE56" s="21" t="s">
        <v>92</v>
      </c>
      <c r="AF56" s="21" t="s">
        <v>92</v>
      </c>
      <c r="AG56" s="21" t="s">
        <v>92</v>
      </c>
      <c r="AH56" s="21" t="s">
        <v>92</v>
      </c>
      <c r="AI56" s="21" t="s">
        <v>92</v>
      </c>
      <c r="AJ56" s="21" t="s">
        <v>92</v>
      </c>
      <c r="AK56" s="21" t="s">
        <v>92</v>
      </c>
      <c r="AL56" s="21" t="s">
        <v>92</v>
      </c>
      <c r="AM56" s="21" t="s">
        <v>92</v>
      </c>
      <c r="AN56" s="21" t="s">
        <v>92</v>
      </c>
      <c r="AO56" s="21" t="s">
        <v>92</v>
      </c>
      <c r="AP56" s="21" t="s">
        <v>92</v>
      </c>
      <c r="AQ56" s="21" t="s">
        <v>92</v>
      </c>
      <c r="AR56" s="21" t="s">
        <v>92</v>
      </c>
      <c r="AS56" s="21" t="s">
        <v>92</v>
      </c>
      <c r="AT56" s="21" t="s">
        <v>92</v>
      </c>
      <c r="AU56" s="21" t="s">
        <v>92</v>
      </c>
      <c r="AV56" s="21" t="s">
        <v>92</v>
      </c>
      <c r="AW56" s="21" t="s">
        <v>92</v>
      </c>
      <c r="AX56" s="21" t="s">
        <v>92</v>
      </c>
      <c r="AY56" s="21" t="s">
        <v>92</v>
      </c>
      <c r="AZ56" s="21" t="s">
        <v>92</v>
      </c>
      <c r="BA56" s="21" t="s">
        <v>92</v>
      </c>
      <c r="BB56" s="21" t="s">
        <v>92</v>
      </c>
      <c r="BC56" s="21" t="s">
        <v>92</v>
      </c>
      <c r="BD56" s="21" t="s">
        <v>92</v>
      </c>
      <c r="BE56" s="21" t="s">
        <v>92</v>
      </c>
      <c r="BF56" s="21" t="s">
        <v>92</v>
      </c>
      <c r="BG56" s="21" t="s">
        <v>92</v>
      </c>
      <c r="BH56" s="21" t="s">
        <v>92</v>
      </c>
      <c r="BI56" s="21" t="s">
        <v>92</v>
      </c>
      <c r="BJ56" s="21" t="s">
        <v>92</v>
      </c>
      <c r="BK56" s="21" t="s">
        <v>92</v>
      </c>
      <c r="BL56" s="21" t="s">
        <v>92</v>
      </c>
      <c r="BM56" s="21" t="s">
        <v>92</v>
      </c>
      <c r="BN56" s="21" t="s">
        <v>92</v>
      </c>
      <c r="BO56" s="21" t="s">
        <v>92</v>
      </c>
      <c r="BP56" s="21" t="s">
        <v>92</v>
      </c>
      <c r="BQ56" s="21" t="s">
        <v>92</v>
      </c>
      <c r="BR56" s="21" t="s">
        <v>92</v>
      </c>
      <c r="BS56" s="21" t="s">
        <v>92</v>
      </c>
      <c r="BT56" s="21" t="s">
        <v>92</v>
      </c>
      <c r="BU56" s="21" t="s">
        <v>92</v>
      </c>
      <c r="BV56" s="21" t="s">
        <v>6</v>
      </c>
      <c r="BW56" s="21"/>
      <c r="BX56" s="21" t="s">
        <v>92</v>
      </c>
      <c r="BY56" s="21" t="s">
        <v>92</v>
      </c>
      <c r="BZ56" s="21" t="s">
        <v>92</v>
      </c>
      <c r="CA56" s="21" t="s">
        <v>92</v>
      </c>
      <c r="CB56" s="21" t="s">
        <v>92</v>
      </c>
      <c r="CC56" s="21" t="s">
        <v>92</v>
      </c>
      <c r="CD56" s="21" t="s">
        <v>92</v>
      </c>
      <c r="CE56" s="21" t="s">
        <v>92</v>
      </c>
      <c r="CF56" s="21" t="s">
        <v>92</v>
      </c>
      <c r="CG56" s="21" t="s">
        <v>92</v>
      </c>
      <c r="CH56" s="21" t="s">
        <v>92</v>
      </c>
      <c r="CI56" s="21" t="s">
        <v>92</v>
      </c>
      <c r="CJ56" s="21" t="s">
        <v>92</v>
      </c>
      <c r="CK56" s="21" t="s">
        <v>92</v>
      </c>
      <c r="CL56" s="21" t="s">
        <v>92</v>
      </c>
      <c r="CM56" s="21" t="s">
        <v>92</v>
      </c>
      <c r="CN56" s="21">
        <v>14</v>
      </c>
      <c r="CO56" s="21">
        <v>11</v>
      </c>
      <c r="CP56" s="21">
        <v>12</v>
      </c>
      <c r="CQ56" s="21">
        <v>3</v>
      </c>
      <c r="CR56" s="21">
        <v>13</v>
      </c>
      <c r="CS56" s="21">
        <v>2</v>
      </c>
      <c r="CT56" s="21">
        <v>17</v>
      </c>
      <c r="CU56" s="21">
        <v>12</v>
      </c>
      <c r="CV56" s="20">
        <v>21</v>
      </c>
      <c r="CW56" s="21">
        <v>14</v>
      </c>
      <c r="CX56" s="21">
        <v>10</v>
      </c>
      <c r="CY56" s="22">
        <v>7</v>
      </c>
      <c r="CZ56" s="20">
        <v>20</v>
      </c>
      <c r="DA56" s="21">
        <v>10</v>
      </c>
      <c r="DB56" s="21">
        <v>19</v>
      </c>
      <c r="DC56" s="22">
        <v>16</v>
      </c>
      <c r="DD56" s="20">
        <v>24</v>
      </c>
      <c r="DE56" s="21">
        <v>11</v>
      </c>
      <c r="DF56" s="21">
        <v>18</v>
      </c>
      <c r="DG56" s="21">
        <v>13</v>
      </c>
      <c r="DH56" s="20">
        <v>28</v>
      </c>
      <c r="DI56" s="21">
        <v>14</v>
      </c>
      <c r="DJ56" s="21">
        <v>26</v>
      </c>
      <c r="DK56" s="22">
        <v>22</v>
      </c>
      <c r="DL56" s="21">
        <v>34</v>
      </c>
      <c r="DM56" s="21">
        <v>16</v>
      </c>
      <c r="DN56" s="21">
        <v>22</v>
      </c>
      <c r="DO56" s="21">
        <v>17</v>
      </c>
      <c r="DP56" s="20">
        <v>54</v>
      </c>
      <c r="DQ56" s="21">
        <v>23</v>
      </c>
      <c r="DR56" s="21">
        <v>26</v>
      </c>
      <c r="DS56" s="22">
        <v>22</v>
      </c>
      <c r="DT56" s="21">
        <v>20</v>
      </c>
      <c r="DU56" s="21">
        <v>6</v>
      </c>
      <c r="DV56" s="21">
        <v>3</v>
      </c>
      <c r="DW56" s="22">
        <v>2</v>
      </c>
      <c r="DX56" s="20">
        <v>0</v>
      </c>
      <c r="DY56" s="21">
        <v>0</v>
      </c>
      <c r="DZ56" s="21">
        <v>0</v>
      </c>
      <c r="EA56" s="22">
        <v>0</v>
      </c>
      <c r="EB56" s="21">
        <v>0</v>
      </c>
      <c r="EC56" s="21">
        <v>0</v>
      </c>
      <c r="ED56" s="21">
        <v>0</v>
      </c>
      <c r="EE56" s="22">
        <v>0</v>
      </c>
      <c r="EF56" s="21">
        <v>0</v>
      </c>
      <c r="EG56" s="21">
        <v>0</v>
      </c>
      <c r="EH56" s="21">
        <v>0</v>
      </c>
      <c r="EI56" s="22">
        <v>0</v>
      </c>
    </row>
    <row r="57" spans="2:139" s="50" customFormat="1" ht="12.75">
      <c r="B57" s="34"/>
      <c r="C57" s="35" t="s">
        <v>74</v>
      </c>
      <c r="D57" s="20" t="s">
        <v>92</v>
      </c>
      <c r="E57" s="21" t="s">
        <v>92</v>
      </c>
      <c r="F57" s="21" t="s">
        <v>92</v>
      </c>
      <c r="G57" s="21" t="s">
        <v>92</v>
      </c>
      <c r="H57" s="21" t="s">
        <v>92</v>
      </c>
      <c r="I57" s="21" t="s">
        <v>92</v>
      </c>
      <c r="J57" s="21" t="s">
        <v>92</v>
      </c>
      <c r="K57" s="21" t="s">
        <v>92</v>
      </c>
      <c r="L57" s="21" t="s">
        <v>92</v>
      </c>
      <c r="M57" s="21" t="s">
        <v>92</v>
      </c>
      <c r="N57" s="21" t="s">
        <v>92</v>
      </c>
      <c r="O57" s="21" t="s">
        <v>92</v>
      </c>
      <c r="P57" s="21" t="s">
        <v>92</v>
      </c>
      <c r="Q57" s="21" t="s">
        <v>92</v>
      </c>
      <c r="R57" s="21" t="s">
        <v>92</v>
      </c>
      <c r="S57" s="21" t="s">
        <v>92</v>
      </c>
      <c r="T57" s="21" t="s">
        <v>92</v>
      </c>
      <c r="U57" s="21" t="s">
        <v>92</v>
      </c>
      <c r="V57" s="21" t="s">
        <v>92</v>
      </c>
      <c r="W57" s="21" t="s">
        <v>92</v>
      </c>
      <c r="X57" s="21" t="s">
        <v>92</v>
      </c>
      <c r="Y57" s="21" t="s">
        <v>92</v>
      </c>
      <c r="Z57" s="21" t="s">
        <v>92</v>
      </c>
      <c r="AA57" s="21" t="s">
        <v>92</v>
      </c>
      <c r="AB57" s="21" t="s">
        <v>92</v>
      </c>
      <c r="AC57" s="21" t="s">
        <v>92</v>
      </c>
      <c r="AD57" s="21" t="s">
        <v>92</v>
      </c>
      <c r="AE57" s="21" t="s">
        <v>92</v>
      </c>
      <c r="AF57" s="21" t="s">
        <v>92</v>
      </c>
      <c r="AG57" s="21" t="s">
        <v>92</v>
      </c>
      <c r="AH57" s="21" t="s">
        <v>92</v>
      </c>
      <c r="AI57" s="21" t="s">
        <v>92</v>
      </c>
      <c r="AJ57" s="21" t="s">
        <v>92</v>
      </c>
      <c r="AK57" s="21" t="s">
        <v>92</v>
      </c>
      <c r="AL57" s="21" t="s">
        <v>92</v>
      </c>
      <c r="AM57" s="21" t="s">
        <v>92</v>
      </c>
      <c r="AN57" s="21" t="s">
        <v>92</v>
      </c>
      <c r="AO57" s="21" t="s">
        <v>92</v>
      </c>
      <c r="AP57" s="21" t="s">
        <v>92</v>
      </c>
      <c r="AQ57" s="21" t="s">
        <v>92</v>
      </c>
      <c r="AR57" s="21" t="s">
        <v>92</v>
      </c>
      <c r="AS57" s="21" t="s">
        <v>92</v>
      </c>
      <c r="AT57" s="21" t="s">
        <v>92</v>
      </c>
      <c r="AU57" s="21" t="s">
        <v>92</v>
      </c>
      <c r="AV57" s="21" t="s">
        <v>92</v>
      </c>
      <c r="AW57" s="21" t="s">
        <v>92</v>
      </c>
      <c r="AX57" s="21" t="s">
        <v>92</v>
      </c>
      <c r="AY57" s="21" t="s">
        <v>92</v>
      </c>
      <c r="AZ57" s="21" t="s">
        <v>92</v>
      </c>
      <c r="BA57" s="21" t="s">
        <v>92</v>
      </c>
      <c r="BB57" s="21" t="s">
        <v>92</v>
      </c>
      <c r="BC57" s="21" t="s">
        <v>92</v>
      </c>
      <c r="BD57" s="21" t="s">
        <v>92</v>
      </c>
      <c r="BE57" s="21" t="s">
        <v>92</v>
      </c>
      <c r="BF57" s="21" t="s">
        <v>92</v>
      </c>
      <c r="BG57" s="21" t="s">
        <v>92</v>
      </c>
      <c r="BH57" s="21" t="s">
        <v>92</v>
      </c>
      <c r="BI57" s="21" t="s">
        <v>92</v>
      </c>
      <c r="BJ57" s="21" t="s">
        <v>92</v>
      </c>
      <c r="BK57" s="21" t="s">
        <v>92</v>
      </c>
      <c r="BL57" s="21" t="s">
        <v>92</v>
      </c>
      <c r="BM57" s="21" t="s">
        <v>92</v>
      </c>
      <c r="BN57" s="21" t="s">
        <v>92</v>
      </c>
      <c r="BO57" s="21" t="s">
        <v>92</v>
      </c>
      <c r="BP57" s="21" t="s">
        <v>92</v>
      </c>
      <c r="BQ57" s="21" t="s">
        <v>92</v>
      </c>
      <c r="BR57" s="21" t="s">
        <v>92</v>
      </c>
      <c r="BS57" s="21" t="s">
        <v>92</v>
      </c>
      <c r="BT57" s="21" t="s">
        <v>92</v>
      </c>
      <c r="BU57" s="21" t="s">
        <v>92</v>
      </c>
      <c r="BV57" s="21" t="s">
        <v>3</v>
      </c>
      <c r="BW57" s="21"/>
      <c r="BX57" s="21" t="s">
        <v>92</v>
      </c>
      <c r="BY57" s="21" t="s">
        <v>92</v>
      </c>
      <c r="BZ57" s="21" t="s">
        <v>92</v>
      </c>
      <c r="CA57" s="21" t="s">
        <v>92</v>
      </c>
      <c r="CB57" s="21" t="s">
        <v>92</v>
      </c>
      <c r="CC57" s="21" t="s">
        <v>92</v>
      </c>
      <c r="CD57" s="21" t="s">
        <v>92</v>
      </c>
      <c r="CE57" s="21" t="s">
        <v>92</v>
      </c>
      <c r="CF57" s="21" t="s">
        <v>92</v>
      </c>
      <c r="CG57" s="21" t="s">
        <v>92</v>
      </c>
      <c r="CH57" s="21" t="s">
        <v>92</v>
      </c>
      <c r="CI57" s="21" t="s">
        <v>92</v>
      </c>
      <c r="CJ57" s="21" t="s">
        <v>92</v>
      </c>
      <c r="CK57" s="21" t="s">
        <v>92</v>
      </c>
      <c r="CL57" s="21" t="s">
        <v>92</v>
      </c>
      <c r="CM57" s="21" t="s">
        <v>92</v>
      </c>
      <c r="CN57" s="21">
        <v>14</v>
      </c>
      <c r="CO57" s="21">
        <v>4</v>
      </c>
      <c r="CP57" s="21">
        <v>28</v>
      </c>
      <c r="CQ57" s="21">
        <v>20</v>
      </c>
      <c r="CR57" s="21">
        <v>29</v>
      </c>
      <c r="CS57" s="21">
        <v>18</v>
      </c>
      <c r="CT57" s="21">
        <v>33</v>
      </c>
      <c r="CU57" s="21">
        <v>26</v>
      </c>
      <c r="CV57" s="20">
        <v>20</v>
      </c>
      <c r="CW57" s="21">
        <v>12</v>
      </c>
      <c r="CX57" s="21">
        <v>12</v>
      </c>
      <c r="CY57" s="22">
        <v>9</v>
      </c>
      <c r="CZ57" s="20">
        <v>31</v>
      </c>
      <c r="DA57" s="21">
        <v>11</v>
      </c>
      <c r="DB57" s="21">
        <v>17</v>
      </c>
      <c r="DC57" s="22">
        <v>13</v>
      </c>
      <c r="DD57" s="20">
        <v>35</v>
      </c>
      <c r="DE57" s="21">
        <v>15</v>
      </c>
      <c r="DF57" s="21">
        <v>17</v>
      </c>
      <c r="DG57" s="21">
        <v>13</v>
      </c>
      <c r="DH57" s="20">
        <v>80</v>
      </c>
      <c r="DI57" s="21">
        <v>23</v>
      </c>
      <c r="DJ57" s="21">
        <v>27</v>
      </c>
      <c r="DK57" s="22">
        <v>21</v>
      </c>
      <c r="DL57" s="21">
        <v>109</v>
      </c>
      <c r="DM57" s="21">
        <v>36</v>
      </c>
      <c r="DN57" s="21">
        <v>34</v>
      </c>
      <c r="DO57" s="21">
        <v>28</v>
      </c>
      <c r="DP57" s="20">
        <v>146</v>
      </c>
      <c r="DQ57" s="21">
        <v>47</v>
      </c>
      <c r="DR57" s="21">
        <v>36</v>
      </c>
      <c r="DS57" s="22">
        <v>27</v>
      </c>
      <c r="DT57" s="21">
        <v>49</v>
      </c>
      <c r="DU57" s="21">
        <v>19</v>
      </c>
      <c r="DV57" s="21">
        <v>12</v>
      </c>
      <c r="DW57" s="22">
        <v>10</v>
      </c>
      <c r="DX57" s="20">
        <v>1</v>
      </c>
      <c r="DY57" s="21">
        <v>1</v>
      </c>
      <c r="DZ57" s="21">
        <v>0</v>
      </c>
      <c r="EA57" s="22">
        <v>0</v>
      </c>
      <c r="EB57" s="21">
        <v>1</v>
      </c>
      <c r="EC57" s="21">
        <v>1</v>
      </c>
      <c r="ED57" s="21">
        <v>0</v>
      </c>
      <c r="EE57" s="22">
        <v>0</v>
      </c>
      <c r="EF57" s="21">
        <v>2</v>
      </c>
      <c r="EG57" s="21">
        <v>2</v>
      </c>
      <c r="EH57" s="21">
        <v>0</v>
      </c>
      <c r="EI57" s="22">
        <v>0</v>
      </c>
    </row>
    <row r="58" spans="2:139" s="50" customFormat="1" ht="12.75">
      <c r="B58" s="34"/>
      <c r="C58" s="35" t="s">
        <v>75</v>
      </c>
      <c r="D58" s="20">
        <v>3675</v>
      </c>
      <c r="E58" s="21" t="s">
        <v>92</v>
      </c>
      <c r="F58" s="21">
        <v>2591</v>
      </c>
      <c r="G58" s="21" t="s">
        <v>92</v>
      </c>
      <c r="H58" s="21">
        <v>2117</v>
      </c>
      <c r="I58" s="21" t="s">
        <v>92</v>
      </c>
      <c r="J58" s="21">
        <v>2008</v>
      </c>
      <c r="K58" s="21" t="s">
        <v>92</v>
      </c>
      <c r="L58" s="21">
        <v>1518</v>
      </c>
      <c r="M58" s="21" t="s">
        <v>92</v>
      </c>
      <c r="N58" s="21">
        <v>1654</v>
      </c>
      <c r="O58" s="21" t="s">
        <v>92</v>
      </c>
      <c r="P58" s="21">
        <v>1616</v>
      </c>
      <c r="Q58" s="21" t="s">
        <v>92</v>
      </c>
      <c r="R58" s="21">
        <v>1618</v>
      </c>
      <c r="S58" s="21" t="s">
        <v>92</v>
      </c>
      <c r="T58" s="21">
        <v>1664</v>
      </c>
      <c r="U58" s="21" t="s">
        <v>92</v>
      </c>
      <c r="V58" s="21">
        <v>1613</v>
      </c>
      <c r="W58" s="21" t="s">
        <v>92</v>
      </c>
      <c r="X58" s="21">
        <v>1361</v>
      </c>
      <c r="Y58" s="21" t="s">
        <v>92</v>
      </c>
      <c r="Z58" s="21">
        <v>864</v>
      </c>
      <c r="AA58" s="21" t="s">
        <v>92</v>
      </c>
      <c r="AB58" s="21">
        <v>803</v>
      </c>
      <c r="AC58" s="21" t="s">
        <v>92</v>
      </c>
      <c r="AD58" s="21">
        <v>530</v>
      </c>
      <c r="AE58" s="21" t="s">
        <v>92</v>
      </c>
      <c r="AF58" s="21">
        <v>529</v>
      </c>
      <c r="AG58" s="21" t="s">
        <v>92</v>
      </c>
      <c r="AH58" s="21">
        <v>405</v>
      </c>
      <c r="AI58" s="21" t="s">
        <v>92</v>
      </c>
      <c r="AJ58" s="21">
        <v>312</v>
      </c>
      <c r="AK58" s="21" t="s">
        <v>92</v>
      </c>
      <c r="AL58" s="21">
        <v>293</v>
      </c>
      <c r="AM58" s="21" t="s">
        <v>92</v>
      </c>
      <c r="AN58" s="21">
        <v>334</v>
      </c>
      <c r="AO58" s="21" t="s">
        <v>92</v>
      </c>
      <c r="AP58" s="21">
        <v>283</v>
      </c>
      <c r="AQ58" s="21" t="s">
        <v>92</v>
      </c>
      <c r="AR58" s="21">
        <v>273</v>
      </c>
      <c r="AS58" s="21" t="s">
        <v>92</v>
      </c>
      <c r="AT58" s="21">
        <v>214</v>
      </c>
      <c r="AU58" s="21" t="s">
        <v>92</v>
      </c>
      <c r="AV58" s="21">
        <v>176</v>
      </c>
      <c r="AW58" s="21" t="s">
        <v>92</v>
      </c>
      <c r="AX58" s="21">
        <v>173</v>
      </c>
      <c r="AY58" s="21" t="s">
        <v>92</v>
      </c>
      <c r="AZ58" s="21">
        <v>178</v>
      </c>
      <c r="BA58" s="21" t="s">
        <v>92</v>
      </c>
      <c r="BB58" s="21">
        <v>183</v>
      </c>
      <c r="BC58" s="21" t="s">
        <v>92</v>
      </c>
      <c r="BD58" s="21">
        <v>156</v>
      </c>
      <c r="BE58" s="21">
        <v>49</v>
      </c>
      <c r="BF58" s="21">
        <v>166</v>
      </c>
      <c r="BG58" s="21">
        <f>28+32</f>
        <v>60</v>
      </c>
      <c r="BH58" s="21">
        <v>172</v>
      </c>
      <c r="BI58" s="21">
        <v>66</v>
      </c>
      <c r="BJ58" s="21">
        <v>170</v>
      </c>
      <c r="BK58" s="21">
        <v>80</v>
      </c>
      <c r="BL58" s="21">
        <v>191</v>
      </c>
      <c r="BM58" s="21">
        <v>82</v>
      </c>
      <c r="BN58" s="21">
        <v>201</v>
      </c>
      <c r="BO58" s="21">
        <v>86</v>
      </c>
      <c r="BP58" s="21">
        <v>199</v>
      </c>
      <c r="BQ58" s="21">
        <v>96</v>
      </c>
      <c r="BR58" s="21">
        <v>174</v>
      </c>
      <c r="BS58" s="21">
        <v>75</v>
      </c>
      <c r="BT58" s="21">
        <v>253</v>
      </c>
      <c r="BU58" s="21">
        <v>85</v>
      </c>
      <c r="BV58" s="21" t="s">
        <v>5</v>
      </c>
      <c r="BW58" s="21"/>
      <c r="BX58" s="21">
        <v>500</v>
      </c>
      <c r="BY58" s="21">
        <v>146</v>
      </c>
      <c r="BZ58" s="21">
        <v>472</v>
      </c>
      <c r="CA58" s="21" t="s">
        <v>92</v>
      </c>
      <c r="CB58" s="21">
        <v>434</v>
      </c>
      <c r="CC58" s="21">
        <v>204</v>
      </c>
      <c r="CD58" s="21">
        <v>433</v>
      </c>
      <c r="CE58" s="21">
        <v>224</v>
      </c>
      <c r="CF58" s="21">
        <v>253</v>
      </c>
      <c r="CG58" s="21">
        <v>114</v>
      </c>
      <c r="CH58" s="21">
        <v>196</v>
      </c>
      <c r="CI58" s="21">
        <v>70</v>
      </c>
      <c r="CJ58" s="21">
        <v>400</v>
      </c>
      <c r="CK58" s="21">
        <v>200</v>
      </c>
      <c r="CL58" s="21">
        <v>441</v>
      </c>
      <c r="CM58" s="21" t="s">
        <v>92</v>
      </c>
      <c r="CN58" s="21">
        <v>450</v>
      </c>
      <c r="CO58" s="21">
        <v>286</v>
      </c>
      <c r="CP58" s="21">
        <v>420</v>
      </c>
      <c r="CQ58" s="21">
        <v>111</v>
      </c>
      <c r="CR58" s="21">
        <v>498</v>
      </c>
      <c r="CS58" s="21">
        <v>187</v>
      </c>
      <c r="CT58" s="21">
        <v>597</v>
      </c>
      <c r="CU58" s="21">
        <v>261</v>
      </c>
      <c r="CV58" s="20">
        <v>851</v>
      </c>
      <c r="CW58" s="21">
        <v>235</v>
      </c>
      <c r="CX58" s="21">
        <v>172</v>
      </c>
      <c r="CY58" s="22">
        <v>120</v>
      </c>
      <c r="CZ58" s="20">
        <v>1425</v>
      </c>
      <c r="DA58" s="21">
        <v>449</v>
      </c>
      <c r="DB58" s="21">
        <v>292</v>
      </c>
      <c r="DC58" s="22">
        <v>220</v>
      </c>
      <c r="DD58" s="20">
        <v>3132</v>
      </c>
      <c r="DE58" s="21">
        <v>1057</v>
      </c>
      <c r="DF58" s="21">
        <v>360</v>
      </c>
      <c r="DG58" s="21">
        <v>278</v>
      </c>
      <c r="DH58" s="20">
        <v>10391</v>
      </c>
      <c r="DI58" s="21">
        <v>3186</v>
      </c>
      <c r="DJ58" s="21">
        <v>416</v>
      </c>
      <c r="DK58" s="22">
        <v>335</v>
      </c>
      <c r="DL58" s="21">
        <v>22158</v>
      </c>
      <c r="DM58" s="21">
        <v>6716</v>
      </c>
      <c r="DN58" s="21">
        <v>479</v>
      </c>
      <c r="DO58" s="21">
        <v>413</v>
      </c>
      <c r="DP58" s="20">
        <v>27123</v>
      </c>
      <c r="DQ58" s="21">
        <v>9257</v>
      </c>
      <c r="DR58" s="21">
        <v>582</v>
      </c>
      <c r="DS58" s="22">
        <v>529</v>
      </c>
      <c r="DT58" s="21">
        <v>6479</v>
      </c>
      <c r="DU58" s="21">
        <v>2268</v>
      </c>
      <c r="DV58" s="21">
        <v>107</v>
      </c>
      <c r="DW58" s="22">
        <v>91</v>
      </c>
      <c r="DX58" s="20">
        <v>0</v>
      </c>
      <c r="DY58" s="21">
        <v>0</v>
      </c>
      <c r="DZ58" s="21">
        <v>0</v>
      </c>
      <c r="EA58" s="22">
        <v>0</v>
      </c>
      <c r="EB58" s="21">
        <v>0</v>
      </c>
      <c r="EC58" s="21">
        <v>0</v>
      </c>
      <c r="ED58" s="21">
        <v>0</v>
      </c>
      <c r="EE58" s="22">
        <v>0</v>
      </c>
      <c r="EF58" s="21">
        <v>0</v>
      </c>
      <c r="EG58" s="21">
        <v>0</v>
      </c>
      <c r="EH58" s="21">
        <v>0</v>
      </c>
      <c r="EI58" s="22">
        <v>0</v>
      </c>
    </row>
    <row r="59" spans="2:139" s="50" customFormat="1" ht="12.75">
      <c r="B59" s="34"/>
      <c r="C59" s="35" t="s">
        <v>76</v>
      </c>
      <c r="D59" s="20">
        <v>139</v>
      </c>
      <c r="E59" s="21" t="s">
        <v>92</v>
      </c>
      <c r="F59" s="21">
        <v>161</v>
      </c>
      <c r="G59" s="21" t="s">
        <v>92</v>
      </c>
      <c r="H59" s="21">
        <v>150</v>
      </c>
      <c r="I59" s="21" t="s">
        <v>92</v>
      </c>
      <c r="J59" s="21">
        <v>229</v>
      </c>
      <c r="K59" s="21" t="s">
        <v>92</v>
      </c>
      <c r="L59" s="21">
        <v>199</v>
      </c>
      <c r="M59" s="21" t="s">
        <v>92</v>
      </c>
      <c r="N59" s="21">
        <v>231</v>
      </c>
      <c r="O59" s="21" t="s">
        <v>92</v>
      </c>
      <c r="P59" s="21">
        <v>269</v>
      </c>
      <c r="Q59" s="21" t="s">
        <v>92</v>
      </c>
      <c r="R59" s="21">
        <v>366</v>
      </c>
      <c r="S59" s="21" t="s">
        <v>92</v>
      </c>
      <c r="T59" s="21">
        <v>595</v>
      </c>
      <c r="U59" s="21" t="s">
        <v>92</v>
      </c>
      <c r="V59" s="21">
        <v>1101</v>
      </c>
      <c r="W59" s="21" t="s">
        <v>92</v>
      </c>
      <c r="X59" s="21">
        <f>715+868+37</f>
        <v>1620</v>
      </c>
      <c r="Y59" s="21" t="s">
        <v>92</v>
      </c>
      <c r="Z59" s="21">
        <v>1875</v>
      </c>
      <c r="AA59" s="21" t="s">
        <v>92</v>
      </c>
      <c r="AB59" s="21">
        <v>2355</v>
      </c>
      <c r="AC59" s="21" t="s">
        <v>92</v>
      </c>
      <c r="AD59" s="21">
        <v>1663</v>
      </c>
      <c r="AE59" s="21" t="s">
        <v>92</v>
      </c>
      <c r="AF59" s="21">
        <v>1756</v>
      </c>
      <c r="AG59" s="21" t="s">
        <v>92</v>
      </c>
      <c r="AH59" s="21">
        <v>1328</v>
      </c>
      <c r="AI59" s="21" t="s">
        <v>92</v>
      </c>
      <c r="AJ59" s="21">
        <v>866</v>
      </c>
      <c r="AK59" s="21" t="s">
        <v>92</v>
      </c>
      <c r="AL59" s="21">
        <v>929</v>
      </c>
      <c r="AM59" s="21" t="s">
        <v>92</v>
      </c>
      <c r="AN59" s="21">
        <v>1172</v>
      </c>
      <c r="AO59" s="21" t="s">
        <v>92</v>
      </c>
      <c r="AP59" s="21">
        <v>1247</v>
      </c>
      <c r="AQ59" s="21" t="s">
        <v>92</v>
      </c>
      <c r="AR59" s="21">
        <v>1315</v>
      </c>
      <c r="AS59" s="21" t="s">
        <v>92</v>
      </c>
      <c r="AT59" s="21">
        <v>1026</v>
      </c>
      <c r="AU59" s="21" t="s">
        <v>92</v>
      </c>
      <c r="AV59" s="21">
        <v>881</v>
      </c>
      <c r="AW59" s="21" t="s">
        <v>92</v>
      </c>
      <c r="AX59" s="21">
        <v>589</v>
      </c>
      <c r="AY59" s="21" t="s">
        <v>92</v>
      </c>
      <c r="AZ59" s="21">
        <v>505</v>
      </c>
      <c r="BA59" s="21" t="s">
        <v>92</v>
      </c>
      <c r="BB59" s="21">
        <v>519</v>
      </c>
      <c r="BC59" s="21" t="s">
        <v>92</v>
      </c>
      <c r="BD59" s="21">
        <v>476</v>
      </c>
      <c r="BE59" s="21">
        <v>198</v>
      </c>
      <c r="BF59" s="21">
        <v>407</v>
      </c>
      <c r="BG59" s="21">
        <v>178</v>
      </c>
      <c r="BH59" s="21">
        <v>291</v>
      </c>
      <c r="BI59" s="21">
        <v>119</v>
      </c>
      <c r="BJ59" s="21">
        <v>323</v>
      </c>
      <c r="BK59" s="21">
        <v>135</v>
      </c>
      <c r="BL59" s="21">
        <v>290</v>
      </c>
      <c r="BM59" s="21">
        <v>123</v>
      </c>
      <c r="BN59" s="21">
        <v>346</v>
      </c>
      <c r="BO59" s="21">
        <v>145</v>
      </c>
      <c r="BP59" s="21">
        <v>388</v>
      </c>
      <c r="BQ59" s="21">
        <v>138</v>
      </c>
      <c r="BR59" s="21">
        <v>445</v>
      </c>
      <c r="BS59" s="21">
        <v>195</v>
      </c>
      <c r="BT59" s="21">
        <v>623</v>
      </c>
      <c r="BU59" s="21">
        <v>248</v>
      </c>
      <c r="BV59" s="21" t="s">
        <v>6</v>
      </c>
      <c r="BW59" s="21"/>
      <c r="BX59" s="21">
        <v>852</v>
      </c>
      <c r="BY59" s="21">
        <v>324</v>
      </c>
      <c r="BZ59" s="21" t="s">
        <v>7</v>
      </c>
      <c r="CA59" s="21" t="s">
        <v>7</v>
      </c>
      <c r="CB59" s="21" t="s">
        <v>7</v>
      </c>
      <c r="CC59" s="21" t="s">
        <v>7</v>
      </c>
      <c r="CD59" s="21" t="s">
        <v>7</v>
      </c>
      <c r="CE59" s="21" t="s">
        <v>7</v>
      </c>
      <c r="CF59" s="21" t="s">
        <v>7</v>
      </c>
      <c r="CG59" s="21" t="s">
        <v>7</v>
      </c>
      <c r="CH59" s="21" t="s">
        <v>7</v>
      </c>
      <c r="CI59" s="21" t="s">
        <v>7</v>
      </c>
      <c r="CJ59" s="21" t="s">
        <v>7</v>
      </c>
      <c r="CK59" s="21" t="s">
        <v>7</v>
      </c>
      <c r="CL59" s="21" t="s">
        <v>7</v>
      </c>
      <c r="CM59" s="21" t="s">
        <v>7</v>
      </c>
      <c r="CN59" s="21" t="s">
        <v>7</v>
      </c>
      <c r="CO59" s="21" t="s">
        <v>7</v>
      </c>
      <c r="CP59" s="21" t="s">
        <v>7</v>
      </c>
      <c r="CQ59" s="21" t="s">
        <v>7</v>
      </c>
      <c r="CR59" s="21" t="s">
        <v>7</v>
      </c>
      <c r="CS59" s="21" t="s">
        <v>7</v>
      </c>
      <c r="CT59" s="21" t="s">
        <v>7</v>
      </c>
      <c r="CU59" s="21" t="s">
        <v>7</v>
      </c>
      <c r="CV59" s="20" t="s">
        <v>7</v>
      </c>
      <c r="CW59" s="21" t="s">
        <v>7</v>
      </c>
      <c r="CX59" s="21" t="s">
        <v>7</v>
      </c>
      <c r="CY59" s="22" t="s">
        <v>7</v>
      </c>
      <c r="CZ59" s="20" t="s">
        <v>7</v>
      </c>
      <c r="DA59" s="21" t="s">
        <v>7</v>
      </c>
      <c r="DB59" s="21" t="s">
        <v>7</v>
      </c>
      <c r="DC59" s="22" t="s">
        <v>7</v>
      </c>
      <c r="DD59" s="20" t="s">
        <v>7</v>
      </c>
      <c r="DE59" s="21" t="s">
        <v>7</v>
      </c>
      <c r="DF59" s="21" t="s">
        <v>7</v>
      </c>
      <c r="DG59" s="22" t="s">
        <v>7</v>
      </c>
      <c r="DH59" s="20" t="s">
        <v>7</v>
      </c>
      <c r="DI59" s="21" t="s">
        <v>7</v>
      </c>
      <c r="DJ59" s="21" t="s">
        <v>7</v>
      </c>
      <c r="DK59" s="22" t="s">
        <v>7</v>
      </c>
      <c r="DL59" s="20" t="s">
        <v>7</v>
      </c>
      <c r="DM59" s="21" t="s">
        <v>7</v>
      </c>
      <c r="DN59" s="21" t="s">
        <v>7</v>
      </c>
      <c r="DO59" s="22" t="s">
        <v>7</v>
      </c>
      <c r="DP59" s="20" t="s">
        <v>7</v>
      </c>
      <c r="DQ59" s="21" t="s">
        <v>7</v>
      </c>
      <c r="DR59" s="21" t="s">
        <v>7</v>
      </c>
      <c r="DS59" s="22" t="s">
        <v>7</v>
      </c>
      <c r="DT59" s="21" t="s">
        <v>7</v>
      </c>
      <c r="DU59" s="21" t="s">
        <v>7</v>
      </c>
      <c r="DV59" s="21" t="s">
        <v>7</v>
      </c>
      <c r="DW59" s="22" t="s">
        <v>7</v>
      </c>
      <c r="DX59" s="20">
        <v>0</v>
      </c>
      <c r="DY59" s="21">
        <v>0</v>
      </c>
      <c r="DZ59" s="21">
        <v>0</v>
      </c>
      <c r="EA59" s="22">
        <v>0</v>
      </c>
      <c r="EB59" s="21">
        <v>0</v>
      </c>
      <c r="EC59" s="21">
        <v>0</v>
      </c>
      <c r="ED59" s="21">
        <v>0</v>
      </c>
      <c r="EE59" s="22">
        <v>0</v>
      </c>
      <c r="EF59" s="21">
        <v>0</v>
      </c>
      <c r="EG59" s="21">
        <v>0</v>
      </c>
      <c r="EH59" s="21">
        <v>0</v>
      </c>
      <c r="EI59" s="22">
        <v>0</v>
      </c>
    </row>
    <row r="60" spans="2:139" s="50" customFormat="1" ht="12.75">
      <c r="B60" s="34"/>
      <c r="C60" s="35" t="s">
        <v>77</v>
      </c>
      <c r="D60" s="20" t="s">
        <v>92</v>
      </c>
      <c r="E60" s="21" t="s">
        <v>92</v>
      </c>
      <c r="F60" s="21" t="s">
        <v>92</v>
      </c>
      <c r="G60" s="21" t="s">
        <v>92</v>
      </c>
      <c r="H60" s="21" t="s">
        <v>92</v>
      </c>
      <c r="I60" s="21" t="s">
        <v>92</v>
      </c>
      <c r="J60" s="21" t="s">
        <v>92</v>
      </c>
      <c r="K60" s="21" t="s">
        <v>92</v>
      </c>
      <c r="L60" s="21" t="s">
        <v>92</v>
      </c>
      <c r="M60" s="21" t="s">
        <v>92</v>
      </c>
      <c r="N60" s="21" t="s">
        <v>92</v>
      </c>
      <c r="O60" s="21" t="s">
        <v>92</v>
      </c>
      <c r="P60" s="21" t="s">
        <v>92</v>
      </c>
      <c r="Q60" s="21" t="s">
        <v>92</v>
      </c>
      <c r="R60" s="21" t="s">
        <v>92</v>
      </c>
      <c r="S60" s="21" t="s">
        <v>92</v>
      </c>
      <c r="T60" s="21" t="s">
        <v>92</v>
      </c>
      <c r="U60" s="21" t="s">
        <v>92</v>
      </c>
      <c r="V60" s="21" t="s">
        <v>92</v>
      </c>
      <c r="W60" s="21" t="s">
        <v>92</v>
      </c>
      <c r="X60" s="21" t="s">
        <v>92</v>
      </c>
      <c r="Y60" s="21" t="s">
        <v>92</v>
      </c>
      <c r="Z60" s="21" t="s">
        <v>92</v>
      </c>
      <c r="AA60" s="21" t="s">
        <v>92</v>
      </c>
      <c r="AB60" s="21" t="s">
        <v>92</v>
      </c>
      <c r="AC60" s="21" t="s">
        <v>92</v>
      </c>
      <c r="AD60" s="21" t="s">
        <v>92</v>
      </c>
      <c r="AE60" s="21" t="s">
        <v>92</v>
      </c>
      <c r="AF60" s="21" t="s">
        <v>92</v>
      </c>
      <c r="AG60" s="21" t="s">
        <v>92</v>
      </c>
      <c r="AH60" s="21" t="s">
        <v>92</v>
      </c>
      <c r="AI60" s="21" t="s">
        <v>92</v>
      </c>
      <c r="AJ60" s="21" t="s">
        <v>92</v>
      </c>
      <c r="AK60" s="21" t="s">
        <v>92</v>
      </c>
      <c r="AL60" s="21" t="s">
        <v>92</v>
      </c>
      <c r="AM60" s="21" t="s">
        <v>92</v>
      </c>
      <c r="AN60" s="21" t="s">
        <v>92</v>
      </c>
      <c r="AO60" s="21" t="s">
        <v>92</v>
      </c>
      <c r="AP60" s="21" t="s">
        <v>92</v>
      </c>
      <c r="AQ60" s="21" t="s">
        <v>92</v>
      </c>
      <c r="AR60" s="21" t="s">
        <v>92</v>
      </c>
      <c r="AS60" s="21" t="s">
        <v>92</v>
      </c>
      <c r="AT60" s="21" t="s">
        <v>92</v>
      </c>
      <c r="AU60" s="21" t="s">
        <v>92</v>
      </c>
      <c r="AV60" s="21" t="s">
        <v>92</v>
      </c>
      <c r="AW60" s="21" t="s">
        <v>92</v>
      </c>
      <c r="AX60" s="21" t="s">
        <v>92</v>
      </c>
      <c r="AY60" s="21" t="s">
        <v>92</v>
      </c>
      <c r="AZ60" s="21" t="s">
        <v>92</v>
      </c>
      <c r="BA60" s="21" t="s">
        <v>92</v>
      </c>
      <c r="BB60" s="21" t="s">
        <v>92</v>
      </c>
      <c r="BC60" s="21" t="s">
        <v>92</v>
      </c>
      <c r="BD60" s="21" t="s">
        <v>92</v>
      </c>
      <c r="BE60" s="21" t="s">
        <v>92</v>
      </c>
      <c r="BF60" s="21" t="s">
        <v>92</v>
      </c>
      <c r="BG60" s="21" t="s">
        <v>92</v>
      </c>
      <c r="BH60" s="21" t="s">
        <v>92</v>
      </c>
      <c r="BI60" s="21" t="s">
        <v>92</v>
      </c>
      <c r="BJ60" s="21" t="s">
        <v>92</v>
      </c>
      <c r="BK60" s="21" t="s">
        <v>92</v>
      </c>
      <c r="BL60" s="21" t="s">
        <v>92</v>
      </c>
      <c r="BM60" s="21" t="s">
        <v>92</v>
      </c>
      <c r="BN60" s="21" t="s">
        <v>92</v>
      </c>
      <c r="BO60" s="21" t="s">
        <v>92</v>
      </c>
      <c r="BP60" s="21" t="s">
        <v>92</v>
      </c>
      <c r="BQ60" s="21" t="s">
        <v>92</v>
      </c>
      <c r="BR60" s="21" t="s">
        <v>92</v>
      </c>
      <c r="BS60" s="21" t="s">
        <v>92</v>
      </c>
      <c r="BT60" s="21" t="s">
        <v>92</v>
      </c>
      <c r="BU60" s="21" t="s">
        <v>92</v>
      </c>
      <c r="BV60" s="21" t="s">
        <v>90</v>
      </c>
      <c r="BW60" s="21"/>
      <c r="BX60" s="21" t="s">
        <v>92</v>
      </c>
      <c r="BY60" s="21" t="s">
        <v>92</v>
      </c>
      <c r="BZ60" s="21" t="s">
        <v>92</v>
      </c>
      <c r="CA60" s="21" t="s">
        <v>92</v>
      </c>
      <c r="CB60" s="21" t="s">
        <v>92</v>
      </c>
      <c r="CC60" s="21" t="s">
        <v>92</v>
      </c>
      <c r="CD60" s="21" t="s">
        <v>92</v>
      </c>
      <c r="CE60" s="21" t="s">
        <v>92</v>
      </c>
      <c r="CF60" s="21" t="s">
        <v>92</v>
      </c>
      <c r="CG60" s="21" t="s">
        <v>92</v>
      </c>
      <c r="CH60" s="21" t="s">
        <v>92</v>
      </c>
      <c r="CI60" s="21" t="s">
        <v>92</v>
      </c>
      <c r="CJ60" s="21" t="s">
        <v>92</v>
      </c>
      <c r="CK60" s="21" t="s">
        <v>92</v>
      </c>
      <c r="CL60" s="21" t="s">
        <v>92</v>
      </c>
      <c r="CM60" s="21" t="s">
        <v>92</v>
      </c>
      <c r="CN60" s="21">
        <v>113</v>
      </c>
      <c r="CO60" s="21">
        <v>46</v>
      </c>
      <c r="CP60" s="21">
        <v>148</v>
      </c>
      <c r="CQ60" s="21">
        <v>35</v>
      </c>
      <c r="CR60" s="21">
        <v>181</v>
      </c>
      <c r="CS60" s="21">
        <v>47</v>
      </c>
      <c r="CT60" s="21">
        <v>163</v>
      </c>
      <c r="CU60" s="21">
        <v>39</v>
      </c>
      <c r="CV60" s="20">
        <v>256</v>
      </c>
      <c r="CW60" s="21">
        <v>39</v>
      </c>
      <c r="CX60" s="21">
        <v>27</v>
      </c>
      <c r="CY60" s="22">
        <v>21</v>
      </c>
      <c r="CZ60" s="20">
        <v>136</v>
      </c>
      <c r="DA60" s="21">
        <v>32</v>
      </c>
      <c r="DB60" s="21">
        <v>43</v>
      </c>
      <c r="DC60" s="22">
        <v>34</v>
      </c>
      <c r="DD60" s="20">
        <v>165</v>
      </c>
      <c r="DE60" s="21">
        <v>72</v>
      </c>
      <c r="DF60" s="21">
        <v>37</v>
      </c>
      <c r="DG60" s="21">
        <v>30</v>
      </c>
      <c r="DH60" s="20">
        <v>255</v>
      </c>
      <c r="DI60" s="21">
        <v>96</v>
      </c>
      <c r="DJ60" s="21">
        <v>50</v>
      </c>
      <c r="DK60" s="22">
        <v>43</v>
      </c>
      <c r="DL60" s="21">
        <v>492</v>
      </c>
      <c r="DM60" s="21">
        <v>110</v>
      </c>
      <c r="DN60" s="21">
        <v>54</v>
      </c>
      <c r="DO60" s="21">
        <v>47</v>
      </c>
      <c r="DP60" s="20">
        <v>491</v>
      </c>
      <c r="DQ60" s="21">
        <v>101</v>
      </c>
      <c r="DR60" s="21">
        <v>50</v>
      </c>
      <c r="DS60" s="22">
        <v>44</v>
      </c>
      <c r="DT60" s="21">
        <v>113</v>
      </c>
      <c r="DU60" s="21">
        <v>34</v>
      </c>
      <c r="DV60" s="21">
        <v>11</v>
      </c>
      <c r="DW60" s="22">
        <v>8</v>
      </c>
      <c r="DX60" s="20">
        <v>0</v>
      </c>
      <c r="DY60" s="21">
        <v>0</v>
      </c>
      <c r="DZ60" s="21">
        <v>0</v>
      </c>
      <c r="EA60" s="22">
        <v>0</v>
      </c>
      <c r="EB60" s="21">
        <v>0</v>
      </c>
      <c r="EC60" s="21">
        <v>0</v>
      </c>
      <c r="ED60" s="21">
        <v>0</v>
      </c>
      <c r="EE60" s="22">
        <v>0</v>
      </c>
      <c r="EF60" s="21">
        <v>0</v>
      </c>
      <c r="EG60" s="21">
        <v>0</v>
      </c>
      <c r="EH60" s="21">
        <v>0</v>
      </c>
      <c r="EI60" s="22">
        <v>0</v>
      </c>
    </row>
    <row r="61" spans="2:139" s="50" customFormat="1" ht="12.75">
      <c r="B61" s="34"/>
      <c r="C61" s="35" t="s">
        <v>78</v>
      </c>
      <c r="D61" s="20" t="s">
        <v>92</v>
      </c>
      <c r="E61" s="21" t="s">
        <v>92</v>
      </c>
      <c r="F61" s="21" t="s">
        <v>92</v>
      </c>
      <c r="G61" s="21" t="s">
        <v>92</v>
      </c>
      <c r="H61" s="21" t="s">
        <v>92</v>
      </c>
      <c r="I61" s="21" t="s">
        <v>92</v>
      </c>
      <c r="J61" s="21" t="s">
        <v>92</v>
      </c>
      <c r="K61" s="21" t="s">
        <v>92</v>
      </c>
      <c r="L61" s="21" t="s">
        <v>92</v>
      </c>
      <c r="M61" s="21" t="s">
        <v>92</v>
      </c>
      <c r="N61" s="21" t="s">
        <v>92</v>
      </c>
      <c r="O61" s="21" t="s">
        <v>92</v>
      </c>
      <c r="P61" s="21" t="s">
        <v>92</v>
      </c>
      <c r="Q61" s="21" t="s">
        <v>92</v>
      </c>
      <c r="R61" s="21" t="s">
        <v>92</v>
      </c>
      <c r="S61" s="21" t="s">
        <v>92</v>
      </c>
      <c r="T61" s="21" t="s">
        <v>92</v>
      </c>
      <c r="U61" s="21" t="s">
        <v>92</v>
      </c>
      <c r="V61" s="21" t="s">
        <v>92</v>
      </c>
      <c r="W61" s="21" t="s">
        <v>92</v>
      </c>
      <c r="X61" s="21" t="s">
        <v>92</v>
      </c>
      <c r="Y61" s="21" t="s">
        <v>92</v>
      </c>
      <c r="Z61" s="21" t="s">
        <v>92</v>
      </c>
      <c r="AA61" s="21" t="s">
        <v>92</v>
      </c>
      <c r="AB61" s="21" t="s">
        <v>92</v>
      </c>
      <c r="AC61" s="21" t="s">
        <v>92</v>
      </c>
      <c r="AD61" s="21" t="s">
        <v>92</v>
      </c>
      <c r="AE61" s="21" t="s">
        <v>92</v>
      </c>
      <c r="AF61" s="21" t="s">
        <v>92</v>
      </c>
      <c r="AG61" s="21" t="s">
        <v>92</v>
      </c>
      <c r="AH61" s="21" t="s">
        <v>92</v>
      </c>
      <c r="AI61" s="21" t="s">
        <v>92</v>
      </c>
      <c r="AJ61" s="21" t="s">
        <v>92</v>
      </c>
      <c r="AK61" s="21" t="s">
        <v>92</v>
      </c>
      <c r="AL61" s="21" t="s">
        <v>92</v>
      </c>
      <c r="AM61" s="21" t="s">
        <v>92</v>
      </c>
      <c r="AN61" s="21" t="s">
        <v>92</v>
      </c>
      <c r="AO61" s="21" t="s">
        <v>92</v>
      </c>
      <c r="AP61" s="21" t="s">
        <v>92</v>
      </c>
      <c r="AQ61" s="21" t="s">
        <v>92</v>
      </c>
      <c r="AR61" s="21" t="s">
        <v>92</v>
      </c>
      <c r="AS61" s="21" t="s">
        <v>92</v>
      </c>
      <c r="AT61" s="21" t="s">
        <v>92</v>
      </c>
      <c r="AU61" s="21" t="s">
        <v>92</v>
      </c>
      <c r="AV61" s="21" t="s">
        <v>92</v>
      </c>
      <c r="AW61" s="21" t="s">
        <v>92</v>
      </c>
      <c r="AX61" s="21" t="s">
        <v>92</v>
      </c>
      <c r="AY61" s="21" t="s">
        <v>92</v>
      </c>
      <c r="AZ61" s="21" t="s">
        <v>92</v>
      </c>
      <c r="BA61" s="21" t="s">
        <v>92</v>
      </c>
      <c r="BB61" s="21" t="s">
        <v>92</v>
      </c>
      <c r="BC61" s="21" t="s">
        <v>92</v>
      </c>
      <c r="BD61" s="21" t="s">
        <v>92</v>
      </c>
      <c r="BE61" s="21" t="s">
        <v>92</v>
      </c>
      <c r="BF61" s="21" t="s">
        <v>92</v>
      </c>
      <c r="BG61" s="21" t="s">
        <v>92</v>
      </c>
      <c r="BH61" s="21" t="s">
        <v>92</v>
      </c>
      <c r="BI61" s="21" t="s">
        <v>92</v>
      </c>
      <c r="BJ61" s="21" t="s">
        <v>92</v>
      </c>
      <c r="BK61" s="21" t="s">
        <v>92</v>
      </c>
      <c r="BL61" s="21" t="s">
        <v>92</v>
      </c>
      <c r="BM61" s="21" t="s">
        <v>92</v>
      </c>
      <c r="BN61" s="21" t="s">
        <v>92</v>
      </c>
      <c r="BO61" s="21" t="s">
        <v>92</v>
      </c>
      <c r="BP61" s="21" t="s">
        <v>92</v>
      </c>
      <c r="BQ61" s="21" t="s">
        <v>92</v>
      </c>
      <c r="BR61" s="21" t="s">
        <v>92</v>
      </c>
      <c r="BS61" s="21" t="s">
        <v>92</v>
      </c>
      <c r="BT61" s="21" t="s">
        <v>92</v>
      </c>
      <c r="BU61" s="21" t="s">
        <v>92</v>
      </c>
      <c r="BV61" s="21" t="s">
        <v>91</v>
      </c>
      <c r="BW61" s="21"/>
      <c r="BX61" s="21" t="s">
        <v>92</v>
      </c>
      <c r="BY61" s="21" t="s">
        <v>92</v>
      </c>
      <c r="BZ61" s="21" t="s">
        <v>92</v>
      </c>
      <c r="CA61" s="21" t="s">
        <v>92</v>
      </c>
      <c r="CB61" s="21" t="s">
        <v>92</v>
      </c>
      <c r="CC61" s="21" t="s">
        <v>92</v>
      </c>
      <c r="CD61" s="21">
        <v>238</v>
      </c>
      <c r="CE61" s="21">
        <v>107</v>
      </c>
      <c r="CF61" s="21">
        <v>301</v>
      </c>
      <c r="CG61" s="21">
        <v>113</v>
      </c>
      <c r="CH61" s="21">
        <v>298</v>
      </c>
      <c r="CI61" s="21">
        <v>120</v>
      </c>
      <c r="CJ61" s="21">
        <v>205</v>
      </c>
      <c r="CK61" s="21">
        <v>82</v>
      </c>
      <c r="CL61" s="21">
        <v>237</v>
      </c>
      <c r="CM61" s="21" t="s">
        <v>92</v>
      </c>
      <c r="CN61" s="21">
        <v>334</v>
      </c>
      <c r="CO61" s="21">
        <v>186</v>
      </c>
      <c r="CP61" s="21">
        <v>285</v>
      </c>
      <c r="CQ61" s="21">
        <v>108</v>
      </c>
      <c r="CR61" s="21">
        <v>392</v>
      </c>
      <c r="CS61" s="21">
        <v>135</v>
      </c>
      <c r="CT61" s="21">
        <v>408</v>
      </c>
      <c r="CU61" s="21">
        <v>165</v>
      </c>
      <c r="CV61" s="20">
        <v>398</v>
      </c>
      <c r="CW61" s="21">
        <v>151</v>
      </c>
      <c r="CX61" s="21">
        <v>188</v>
      </c>
      <c r="CY61" s="22">
        <v>134</v>
      </c>
      <c r="CZ61" s="20">
        <v>367</v>
      </c>
      <c r="DA61" s="21">
        <v>165</v>
      </c>
      <c r="DB61" s="21">
        <v>288</v>
      </c>
      <c r="DC61" s="22">
        <v>196</v>
      </c>
      <c r="DD61" s="20">
        <v>492</v>
      </c>
      <c r="DE61" s="21">
        <v>250</v>
      </c>
      <c r="DF61" s="21">
        <v>289</v>
      </c>
      <c r="DG61" s="21">
        <v>196</v>
      </c>
      <c r="DH61" s="20">
        <v>687</v>
      </c>
      <c r="DI61" s="21">
        <v>442</v>
      </c>
      <c r="DJ61" s="21">
        <v>335</v>
      </c>
      <c r="DK61" s="22">
        <v>234</v>
      </c>
      <c r="DL61" s="21">
        <v>3876</v>
      </c>
      <c r="DM61" s="21">
        <v>1567</v>
      </c>
      <c r="DN61" s="21">
        <v>318</v>
      </c>
      <c r="DO61" s="21">
        <v>223</v>
      </c>
      <c r="DP61" s="20">
        <v>6879</v>
      </c>
      <c r="DQ61" s="21">
        <v>2789</v>
      </c>
      <c r="DR61" s="21">
        <v>371</v>
      </c>
      <c r="DS61" s="22">
        <v>273</v>
      </c>
      <c r="DT61" s="21">
        <v>8472</v>
      </c>
      <c r="DU61" s="21">
        <v>3291</v>
      </c>
      <c r="DV61" s="21">
        <v>285</v>
      </c>
      <c r="DW61" s="22">
        <v>210</v>
      </c>
      <c r="DX61" s="20">
        <v>10450</v>
      </c>
      <c r="DY61" s="21">
        <v>3936</v>
      </c>
      <c r="DZ61" s="21">
        <v>263</v>
      </c>
      <c r="EA61" s="22">
        <v>201</v>
      </c>
      <c r="EB61" s="21">
        <v>13848</v>
      </c>
      <c r="EC61" s="21">
        <v>5274</v>
      </c>
      <c r="ED61" s="21">
        <v>287</v>
      </c>
      <c r="EE61" s="22">
        <v>201</v>
      </c>
      <c r="EF61" s="21">
        <v>17264</v>
      </c>
      <c r="EG61" s="21">
        <v>6584</v>
      </c>
      <c r="EH61" s="21">
        <v>309</v>
      </c>
      <c r="EI61" s="22">
        <v>235</v>
      </c>
    </row>
    <row r="62" spans="2:139" s="50" customFormat="1" ht="12.75">
      <c r="B62" s="34"/>
      <c r="C62" s="35" t="s">
        <v>79</v>
      </c>
      <c r="D62" s="20">
        <v>577</v>
      </c>
      <c r="E62" s="21" t="s">
        <v>92</v>
      </c>
      <c r="F62" s="21">
        <v>693</v>
      </c>
      <c r="G62" s="21" t="s">
        <v>92</v>
      </c>
      <c r="H62" s="21">
        <v>829</v>
      </c>
      <c r="I62" s="21" t="s">
        <v>92</v>
      </c>
      <c r="J62" s="21">
        <v>931</v>
      </c>
      <c r="K62" s="21" t="s">
        <v>92</v>
      </c>
      <c r="L62" s="21">
        <v>657</v>
      </c>
      <c r="M62" s="21" t="s">
        <v>92</v>
      </c>
      <c r="N62" s="21">
        <v>735</v>
      </c>
      <c r="O62" s="21" t="s">
        <v>92</v>
      </c>
      <c r="P62" s="21">
        <v>698</v>
      </c>
      <c r="Q62" s="21" t="s">
        <v>92</v>
      </c>
      <c r="R62" s="21">
        <v>857</v>
      </c>
      <c r="S62" s="21" t="s">
        <v>92</v>
      </c>
      <c r="T62" s="21">
        <v>1155</v>
      </c>
      <c r="U62" s="21" t="s">
        <v>92</v>
      </c>
      <c r="V62" s="21">
        <v>1218</v>
      </c>
      <c r="W62" s="21" t="s">
        <v>92</v>
      </c>
      <c r="X62" s="21">
        <v>1215</v>
      </c>
      <c r="Y62" s="21" t="s">
        <v>92</v>
      </c>
      <c r="Z62" s="21">
        <v>1020</v>
      </c>
      <c r="AA62" s="21" t="s">
        <v>92</v>
      </c>
      <c r="AB62" s="21">
        <v>1322</v>
      </c>
      <c r="AC62" s="21" t="s">
        <v>92</v>
      </c>
      <c r="AD62" s="21">
        <v>1262</v>
      </c>
      <c r="AE62" s="21" t="s">
        <v>92</v>
      </c>
      <c r="AF62" s="21">
        <v>1100</v>
      </c>
      <c r="AG62" s="21" t="s">
        <v>92</v>
      </c>
      <c r="AH62" s="21">
        <v>1219</v>
      </c>
      <c r="AI62" s="21" t="s">
        <v>92</v>
      </c>
      <c r="AJ62" s="21">
        <v>1358</v>
      </c>
      <c r="AK62" s="21" t="s">
        <v>92</v>
      </c>
      <c r="AL62" s="21">
        <v>1664</v>
      </c>
      <c r="AM62" s="21" t="s">
        <v>92</v>
      </c>
      <c r="AN62" s="21" t="s">
        <v>7</v>
      </c>
      <c r="AO62" s="21" t="s">
        <v>7</v>
      </c>
      <c r="AP62" s="21" t="s">
        <v>7</v>
      </c>
      <c r="AQ62" s="21" t="s">
        <v>7</v>
      </c>
      <c r="AR62" s="21" t="s">
        <v>7</v>
      </c>
      <c r="AS62" s="21" t="s">
        <v>7</v>
      </c>
      <c r="AT62" s="21" t="s">
        <v>7</v>
      </c>
      <c r="AU62" s="21" t="s">
        <v>7</v>
      </c>
      <c r="AV62" s="21" t="s">
        <v>7</v>
      </c>
      <c r="AW62" s="21" t="s">
        <v>7</v>
      </c>
      <c r="AX62" s="21" t="s">
        <v>7</v>
      </c>
      <c r="AY62" s="21" t="s">
        <v>7</v>
      </c>
      <c r="AZ62" s="21" t="s">
        <v>7</v>
      </c>
      <c r="BA62" s="21" t="s">
        <v>7</v>
      </c>
      <c r="BB62" s="21" t="s">
        <v>7</v>
      </c>
      <c r="BC62" s="21" t="s">
        <v>7</v>
      </c>
      <c r="BD62" s="21" t="s">
        <v>7</v>
      </c>
      <c r="BE62" s="21" t="s">
        <v>7</v>
      </c>
      <c r="BF62" s="21" t="s">
        <v>7</v>
      </c>
      <c r="BG62" s="21" t="s">
        <v>7</v>
      </c>
      <c r="BH62" s="21" t="s">
        <v>7</v>
      </c>
      <c r="BI62" s="21" t="s">
        <v>7</v>
      </c>
      <c r="BJ62" s="21" t="s">
        <v>7</v>
      </c>
      <c r="BK62" s="21" t="s">
        <v>7</v>
      </c>
      <c r="BL62" s="21" t="s">
        <v>7</v>
      </c>
      <c r="BM62" s="21" t="s">
        <v>7</v>
      </c>
      <c r="BN62" s="21" t="s">
        <v>7</v>
      </c>
      <c r="BO62" s="21" t="s">
        <v>7</v>
      </c>
      <c r="BP62" s="21" t="s">
        <v>7</v>
      </c>
      <c r="BQ62" s="21" t="s">
        <v>7</v>
      </c>
      <c r="BR62" s="21" t="s">
        <v>7</v>
      </c>
      <c r="BS62" s="21" t="s">
        <v>7</v>
      </c>
      <c r="BT62" s="21" t="s">
        <v>7</v>
      </c>
      <c r="BU62" s="21" t="s">
        <v>7</v>
      </c>
      <c r="BV62" s="21" t="s">
        <v>4</v>
      </c>
      <c r="BW62" s="21"/>
      <c r="BX62" s="21" t="s">
        <v>7</v>
      </c>
      <c r="BY62" s="21" t="s">
        <v>7</v>
      </c>
      <c r="BZ62" s="21" t="s">
        <v>7</v>
      </c>
      <c r="CA62" s="21" t="s">
        <v>7</v>
      </c>
      <c r="CB62" s="21" t="s">
        <v>7</v>
      </c>
      <c r="CC62" s="21" t="s">
        <v>7</v>
      </c>
      <c r="CD62" s="21" t="s">
        <v>7</v>
      </c>
      <c r="CE62" s="21" t="s">
        <v>7</v>
      </c>
      <c r="CF62" s="21" t="s">
        <v>7</v>
      </c>
      <c r="CG62" s="21" t="s">
        <v>7</v>
      </c>
      <c r="CH62" s="21" t="s">
        <v>7</v>
      </c>
      <c r="CI62" s="21" t="s">
        <v>7</v>
      </c>
      <c r="CJ62" s="21" t="s">
        <v>7</v>
      </c>
      <c r="CK62" s="21" t="s">
        <v>7</v>
      </c>
      <c r="CL62" s="21" t="s">
        <v>7</v>
      </c>
      <c r="CM62" s="21" t="s">
        <v>7</v>
      </c>
      <c r="CN62" s="21" t="s">
        <v>7</v>
      </c>
      <c r="CO62" s="21" t="s">
        <v>7</v>
      </c>
      <c r="CP62" s="21" t="s">
        <v>7</v>
      </c>
      <c r="CQ62" s="21" t="s">
        <v>7</v>
      </c>
      <c r="CR62" s="21" t="s">
        <v>7</v>
      </c>
      <c r="CS62" s="21" t="s">
        <v>7</v>
      </c>
      <c r="CT62" s="21" t="s">
        <v>7</v>
      </c>
      <c r="CU62" s="21" t="s">
        <v>7</v>
      </c>
      <c r="CV62" s="20" t="s">
        <v>7</v>
      </c>
      <c r="CW62" s="21" t="s">
        <v>7</v>
      </c>
      <c r="CX62" s="21" t="s">
        <v>7</v>
      </c>
      <c r="CY62" s="22" t="s">
        <v>7</v>
      </c>
      <c r="CZ62" s="20" t="s">
        <v>7</v>
      </c>
      <c r="DA62" s="21" t="s">
        <v>7</v>
      </c>
      <c r="DB62" s="21" t="s">
        <v>7</v>
      </c>
      <c r="DC62" s="22" t="s">
        <v>7</v>
      </c>
      <c r="DD62" s="20" t="s">
        <v>7</v>
      </c>
      <c r="DE62" s="21" t="s">
        <v>7</v>
      </c>
      <c r="DF62" s="21" t="s">
        <v>7</v>
      </c>
      <c r="DG62" s="22" t="s">
        <v>7</v>
      </c>
      <c r="DH62" s="20" t="s">
        <v>7</v>
      </c>
      <c r="DI62" s="21" t="s">
        <v>7</v>
      </c>
      <c r="DJ62" s="21" t="s">
        <v>7</v>
      </c>
      <c r="DK62" s="22" t="s">
        <v>7</v>
      </c>
      <c r="DL62" s="20" t="s">
        <v>7</v>
      </c>
      <c r="DM62" s="21" t="s">
        <v>7</v>
      </c>
      <c r="DN62" s="21" t="s">
        <v>7</v>
      </c>
      <c r="DO62" s="22" t="s">
        <v>7</v>
      </c>
      <c r="DP62" s="20" t="s">
        <v>7</v>
      </c>
      <c r="DQ62" s="21" t="s">
        <v>7</v>
      </c>
      <c r="DR62" s="21" t="s">
        <v>7</v>
      </c>
      <c r="DS62" s="22" t="s">
        <v>7</v>
      </c>
      <c r="DT62" s="21" t="s">
        <v>7</v>
      </c>
      <c r="DU62" s="21" t="s">
        <v>7</v>
      </c>
      <c r="DV62" s="21" t="s">
        <v>7</v>
      </c>
      <c r="DW62" s="22" t="s">
        <v>7</v>
      </c>
      <c r="DX62" s="20">
        <v>0</v>
      </c>
      <c r="DY62" s="21">
        <v>0</v>
      </c>
      <c r="DZ62" s="21">
        <v>2</v>
      </c>
      <c r="EA62" s="22">
        <v>0</v>
      </c>
      <c r="EB62" s="21">
        <v>0</v>
      </c>
      <c r="EC62" s="21">
        <v>0</v>
      </c>
      <c r="ED62" s="21">
        <v>0</v>
      </c>
      <c r="EE62" s="22">
        <v>0</v>
      </c>
      <c r="EF62" s="21">
        <v>0</v>
      </c>
      <c r="EG62" s="21">
        <v>0</v>
      </c>
      <c r="EH62" s="21">
        <v>0</v>
      </c>
      <c r="EI62" s="22">
        <v>0</v>
      </c>
    </row>
    <row r="63" spans="2:139" s="50" customFormat="1" ht="12.75">
      <c r="B63" s="34"/>
      <c r="C63" s="35" t="s">
        <v>80</v>
      </c>
      <c r="D63" s="20">
        <v>536</v>
      </c>
      <c r="E63" s="21" t="s">
        <v>92</v>
      </c>
      <c r="F63" s="21">
        <v>290</v>
      </c>
      <c r="G63" s="21" t="s">
        <v>92</v>
      </c>
      <c r="H63" s="21">
        <v>222</v>
      </c>
      <c r="I63" s="21" t="s">
        <v>92</v>
      </c>
      <c r="J63" s="21">
        <v>233</v>
      </c>
      <c r="K63" s="21" t="s">
        <v>92</v>
      </c>
      <c r="L63" s="21">
        <v>165</v>
      </c>
      <c r="M63" s="21" t="s">
        <v>92</v>
      </c>
      <c r="N63" s="21">
        <v>198</v>
      </c>
      <c r="O63" s="21" t="s">
        <v>92</v>
      </c>
      <c r="P63" s="21">
        <v>209</v>
      </c>
      <c r="Q63" s="21" t="s">
        <v>92</v>
      </c>
      <c r="R63" s="21">
        <v>206</v>
      </c>
      <c r="S63" s="21" t="s">
        <v>92</v>
      </c>
      <c r="T63" s="21">
        <v>235</v>
      </c>
      <c r="U63" s="21" t="s">
        <v>92</v>
      </c>
      <c r="V63" s="21">
        <v>201</v>
      </c>
      <c r="W63" s="21" t="s">
        <v>92</v>
      </c>
      <c r="X63" s="21">
        <v>180</v>
      </c>
      <c r="Y63" s="21" t="s">
        <v>92</v>
      </c>
      <c r="Z63" s="21">
        <v>94</v>
      </c>
      <c r="AA63" s="21" t="s">
        <v>92</v>
      </c>
      <c r="AB63" s="21">
        <v>67</v>
      </c>
      <c r="AC63" s="21" t="s">
        <v>92</v>
      </c>
      <c r="AD63" s="21">
        <v>57</v>
      </c>
      <c r="AE63" s="21" t="s">
        <v>92</v>
      </c>
      <c r="AF63" s="21" t="s">
        <v>92</v>
      </c>
      <c r="AG63" s="21" t="s">
        <v>92</v>
      </c>
      <c r="AH63" s="21" t="s">
        <v>92</v>
      </c>
      <c r="AI63" s="21" t="s">
        <v>92</v>
      </c>
      <c r="AJ63" s="21" t="s">
        <v>92</v>
      </c>
      <c r="AK63" s="21" t="s">
        <v>92</v>
      </c>
      <c r="AL63" s="21" t="s">
        <v>92</v>
      </c>
      <c r="AM63" s="21" t="s">
        <v>92</v>
      </c>
      <c r="AN63" s="21" t="s">
        <v>92</v>
      </c>
      <c r="AO63" s="21" t="s">
        <v>92</v>
      </c>
      <c r="AP63" s="21" t="s">
        <v>92</v>
      </c>
      <c r="AQ63" s="21" t="s">
        <v>92</v>
      </c>
      <c r="AR63" s="21" t="s">
        <v>92</v>
      </c>
      <c r="AS63" s="21" t="s">
        <v>92</v>
      </c>
      <c r="AT63" s="21" t="s">
        <v>92</v>
      </c>
      <c r="AU63" s="21" t="s">
        <v>92</v>
      </c>
      <c r="AV63" s="21" t="s">
        <v>92</v>
      </c>
      <c r="AW63" s="21" t="s">
        <v>92</v>
      </c>
      <c r="AX63" s="21" t="s">
        <v>92</v>
      </c>
      <c r="AY63" s="21" t="s">
        <v>92</v>
      </c>
      <c r="AZ63" s="21" t="s">
        <v>92</v>
      </c>
      <c r="BA63" s="21" t="s">
        <v>92</v>
      </c>
      <c r="BB63" s="21" t="s">
        <v>92</v>
      </c>
      <c r="BC63" s="21" t="s">
        <v>92</v>
      </c>
      <c r="BD63" s="21" t="s">
        <v>92</v>
      </c>
      <c r="BE63" s="21" t="s">
        <v>92</v>
      </c>
      <c r="BF63" s="21" t="s">
        <v>92</v>
      </c>
      <c r="BG63" s="21" t="s">
        <v>92</v>
      </c>
      <c r="BH63" s="21" t="s">
        <v>92</v>
      </c>
      <c r="BI63" s="21" t="s">
        <v>92</v>
      </c>
      <c r="BJ63" s="21" t="s">
        <v>92</v>
      </c>
      <c r="BK63" s="21" t="s">
        <v>92</v>
      </c>
      <c r="BL63" s="21" t="s">
        <v>92</v>
      </c>
      <c r="BM63" s="21" t="s">
        <v>92</v>
      </c>
      <c r="BN63" s="21" t="s">
        <v>92</v>
      </c>
      <c r="BO63" s="21" t="s">
        <v>92</v>
      </c>
      <c r="BP63" s="21" t="s">
        <v>92</v>
      </c>
      <c r="BQ63" s="21" t="s">
        <v>92</v>
      </c>
      <c r="BR63" s="21" t="s">
        <v>92</v>
      </c>
      <c r="BS63" s="21" t="s">
        <v>92</v>
      </c>
      <c r="BT63" s="21" t="s">
        <v>92</v>
      </c>
      <c r="BU63" s="21" t="s">
        <v>92</v>
      </c>
      <c r="BV63" s="21" t="s">
        <v>3</v>
      </c>
      <c r="BW63" s="21"/>
      <c r="BX63" s="21" t="s">
        <v>92</v>
      </c>
      <c r="BY63" s="21" t="s">
        <v>92</v>
      </c>
      <c r="BZ63" s="21" t="s">
        <v>92</v>
      </c>
      <c r="CA63" s="21" t="s">
        <v>92</v>
      </c>
      <c r="CB63" s="21" t="s">
        <v>92</v>
      </c>
      <c r="CC63" s="21" t="s">
        <v>92</v>
      </c>
      <c r="CD63" s="21">
        <v>187</v>
      </c>
      <c r="CE63" s="21">
        <v>57</v>
      </c>
      <c r="CF63" s="21">
        <v>152</v>
      </c>
      <c r="CG63" s="21">
        <v>42</v>
      </c>
      <c r="CH63" s="21">
        <v>143</v>
      </c>
      <c r="CI63" s="21">
        <v>32</v>
      </c>
      <c r="CJ63" s="21">
        <v>166</v>
      </c>
      <c r="CK63" s="21">
        <v>43</v>
      </c>
      <c r="CL63" s="21">
        <v>251</v>
      </c>
      <c r="CM63" s="21" t="s">
        <v>92</v>
      </c>
      <c r="CN63" s="21">
        <v>355</v>
      </c>
      <c r="CO63" s="21">
        <v>80</v>
      </c>
      <c r="CP63" s="21">
        <v>378</v>
      </c>
      <c r="CQ63" s="21">
        <v>94</v>
      </c>
      <c r="CR63" s="21">
        <v>368</v>
      </c>
      <c r="CS63" s="21">
        <v>93</v>
      </c>
      <c r="CT63" s="21">
        <v>428</v>
      </c>
      <c r="CU63" s="21">
        <v>143</v>
      </c>
      <c r="CV63" s="20">
        <v>319</v>
      </c>
      <c r="CW63" s="21">
        <v>98</v>
      </c>
      <c r="CX63" s="21">
        <v>2725</v>
      </c>
      <c r="CY63" s="22">
        <v>1131</v>
      </c>
      <c r="CZ63" s="20">
        <v>271</v>
      </c>
      <c r="DA63" s="21">
        <v>78</v>
      </c>
      <c r="DB63" s="21">
        <v>3456</v>
      </c>
      <c r="DC63" s="22">
        <v>1437</v>
      </c>
      <c r="DD63" s="20">
        <v>277</v>
      </c>
      <c r="DE63" s="21">
        <v>98</v>
      </c>
      <c r="DF63" s="21">
        <v>2237</v>
      </c>
      <c r="DG63" s="21">
        <v>932</v>
      </c>
      <c r="DH63" s="20">
        <v>290</v>
      </c>
      <c r="DI63" s="21">
        <v>103</v>
      </c>
      <c r="DJ63" s="21">
        <v>1396</v>
      </c>
      <c r="DK63" s="22">
        <v>584</v>
      </c>
      <c r="DL63" s="21">
        <v>333</v>
      </c>
      <c r="DM63" s="21">
        <v>135</v>
      </c>
      <c r="DN63" s="21">
        <v>998</v>
      </c>
      <c r="DO63" s="21">
        <v>440</v>
      </c>
      <c r="DP63" s="20">
        <v>332</v>
      </c>
      <c r="DQ63" s="21">
        <v>159</v>
      </c>
      <c r="DR63" s="21">
        <v>909</v>
      </c>
      <c r="DS63" s="22">
        <v>453</v>
      </c>
      <c r="DT63" s="21">
        <v>308</v>
      </c>
      <c r="DU63" s="21">
        <v>151</v>
      </c>
      <c r="DV63" s="21">
        <v>1011</v>
      </c>
      <c r="DW63" s="22">
        <v>515</v>
      </c>
      <c r="DX63" s="20">
        <v>307</v>
      </c>
      <c r="DY63" s="21">
        <v>161</v>
      </c>
      <c r="DZ63" s="21">
        <v>1155</v>
      </c>
      <c r="EA63" s="22">
        <v>489</v>
      </c>
      <c r="EB63" s="21">
        <v>384</v>
      </c>
      <c r="EC63" s="21">
        <v>178</v>
      </c>
      <c r="ED63" s="21">
        <v>941</v>
      </c>
      <c r="EE63" s="22">
        <v>425</v>
      </c>
      <c r="EF63" s="21">
        <v>366</v>
      </c>
      <c r="EG63" s="21">
        <v>187</v>
      </c>
      <c r="EH63" s="21">
        <v>554</v>
      </c>
      <c r="EI63" s="22">
        <v>277</v>
      </c>
    </row>
    <row r="64" spans="2:139" s="50" customFormat="1" ht="12.75">
      <c r="B64" s="60"/>
      <c r="C64" s="55" t="s">
        <v>81</v>
      </c>
      <c r="D64" s="20" t="s">
        <v>92</v>
      </c>
      <c r="E64" s="21" t="s">
        <v>92</v>
      </c>
      <c r="F64" s="21" t="s">
        <v>92</v>
      </c>
      <c r="G64" s="21" t="s">
        <v>92</v>
      </c>
      <c r="H64" s="21" t="s">
        <v>92</v>
      </c>
      <c r="I64" s="21" t="s">
        <v>92</v>
      </c>
      <c r="J64" s="21" t="s">
        <v>92</v>
      </c>
      <c r="K64" s="21" t="s">
        <v>92</v>
      </c>
      <c r="L64" s="21" t="s">
        <v>92</v>
      </c>
      <c r="M64" s="21" t="s">
        <v>92</v>
      </c>
      <c r="N64" s="21" t="s">
        <v>92</v>
      </c>
      <c r="O64" s="21" t="s">
        <v>92</v>
      </c>
      <c r="P64" s="21" t="s">
        <v>92</v>
      </c>
      <c r="Q64" s="21" t="s">
        <v>92</v>
      </c>
      <c r="R64" s="21" t="s">
        <v>92</v>
      </c>
      <c r="S64" s="21" t="s">
        <v>92</v>
      </c>
      <c r="T64" s="21" t="s">
        <v>92</v>
      </c>
      <c r="U64" s="21" t="s">
        <v>92</v>
      </c>
      <c r="V64" s="21" t="s">
        <v>92</v>
      </c>
      <c r="W64" s="21" t="s">
        <v>92</v>
      </c>
      <c r="X64" s="21" t="s">
        <v>92</v>
      </c>
      <c r="Y64" s="21" t="s">
        <v>92</v>
      </c>
      <c r="Z64" s="21" t="s">
        <v>92</v>
      </c>
      <c r="AA64" s="21" t="s">
        <v>92</v>
      </c>
      <c r="AB64" s="21" t="s">
        <v>92</v>
      </c>
      <c r="AC64" s="21" t="s">
        <v>92</v>
      </c>
      <c r="AD64" s="21" t="s">
        <v>92</v>
      </c>
      <c r="AE64" s="21" t="s">
        <v>92</v>
      </c>
      <c r="AF64" s="21" t="s">
        <v>92</v>
      </c>
      <c r="AG64" s="21" t="s">
        <v>92</v>
      </c>
      <c r="AH64" s="21" t="s">
        <v>92</v>
      </c>
      <c r="AI64" s="21" t="s">
        <v>92</v>
      </c>
      <c r="AJ64" s="21" t="s">
        <v>92</v>
      </c>
      <c r="AK64" s="21" t="s">
        <v>92</v>
      </c>
      <c r="AL64" s="21" t="s">
        <v>92</v>
      </c>
      <c r="AM64" s="21" t="s">
        <v>92</v>
      </c>
      <c r="AN64" s="21" t="s">
        <v>92</v>
      </c>
      <c r="AO64" s="21" t="s">
        <v>92</v>
      </c>
      <c r="AP64" s="21" t="s">
        <v>92</v>
      </c>
      <c r="AQ64" s="21" t="s">
        <v>92</v>
      </c>
      <c r="AR64" s="21" t="s">
        <v>92</v>
      </c>
      <c r="AS64" s="21" t="s">
        <v>92</v>
      </c>
      <c r="AT64" s="21" t="s">
        <v>92</v>
      </c>
      <c r="AU64" s="21" t="s">
        <v>92</v>
      </c>
      <c r="AV64" s="21" t="s">
        <v>92</v>
      </c>
      <c r="AW64" s="21" t="s">
        <v>92</v>
      </c>
      <c r="AX64" s="21" t="s">
        <v>92</v>
      </c>
      <c r="AY64" s="21" t="s">
        <v>92</v>
      </c>
      <c r="AZ64" s="21" t="s">
        <v>92</v>
      </c>
      <c r="BA64" s="21" t="s">
        <v>92</v>
      </c>
      <c r="BB64" s="21" t="s">
        <v>92</v>
      </c>
      <c r="BC64" s="21" t="s">
        <v>92</v>
      </c>
      <c r="BD64" s="21" t="s">
        <v>92</v>
      </c>
      <c r="BE64" s="21" t="s">
        <v>92</v>
      </c>
      <c r="BF64" s="21" t="s">
        <v>92</v>
      </c>
      <c r="BG64" s="21" t="s">
        <v>92</v>
      </c>
      <c r="BH64" s="21" t="s">
        <v>92</v>
      </c>
      <c r="BI64" s="21" t="s">
        <v>92</v>
      </c>
      <c r="BJ64" s="21" t="s">
        <v>92</v>
      </c>
      <c r="BK64" s="21" t="s">
        <v>92</v>
      </c>
      <c r="BL64" s="21" t="s">
        <v>92</v>
      </c>
      <c r="BM64" s="21" t="s">
        <v>92</v>
      </c>
      <c r="BN64" s="21" t="s">
        <v>92</v>
      </c>
      <c r="BO64" s="21" t="s">
        <v>92</v>
      </c>
      <c r="BP64" s="21" t="s">
        <v>92</v>
      </c>
      <c r="BQ64" s="21" t="s">
        <v>92</v>
      </c>
      <c r="BR64" s="21" t="s">
        <v>92</v>
      </c>
      <c r="BS64" s="21" t="s">
        <v>92</v>
      </c>
      <c r="BT64" s="21" t="s">
        <v>92</v>
      </c>
      <c r="BU64" s="21" t="s">
        <v>92</v>
      </c>
      <c r="BV64" s="21"/>
      <c r="BW64" s="21"/>
      <c r="BX64" s="21" t="s">
        <v>92</v>
      </c>
      <c r="BY64" s="21" t="s">
        <v>92</v>
      </c>
      <c r="BZ64" s="21" t="s">
        <v>92</v>
      </c>
      <c r="CA64" s="21" t="s">
        <v>92</v>
      </c>
      <c r="CB64" s="21" t="s">
        <v>92</v>
      </c>
      <c r="CC64" s="21" t="s">
        <v>92</v>
      </c>
      <c r="CD64" s="21" t="s">
        <v>92</v>
      </c>
      <c r="CE64" s="21" t="s">
        <v>92</v>
      </c>
      <c r="CF64" s="21" t="s">
        <v>92</v>
      </c>
      <c r="CG64" s="21" t="s">
        <v>92</v>
      </c>
      <c r="CH64" s="21" t="s">
        <v>92</v>
      </c>
      <c r="CI64" s="21" t="s">
        <v>92</v>
      </c>
      <c r="CJ64" s="21" t="s">
        <v>92</v>
      </c>
      <c r="CK64" s="21" t="s">
        <v>92</v>
      </c>
      <c r="CL64" s="21" t="s">
        <v>92</v>
      </c>
      <c r="CM64" s="21" t="s">
        <v>92</v>
      </c>
      <c r="CN64" s="21" t="s">
        <v>7</v>
      </c>
      <c r="CO64" s="21" t="s">
        <v>7</v>
      </c>
      <c r="CP64" s="21" t="s">
        <v>7</v>
      </c>
      <c r="CQ64" s="21" t="s">
        <v>7</v>
      </c>
      <c r="CR64" s="21" t="s">
        <v>7</v>
      </c>
      <c r="CS64" s="21" t="s">
        <v>7</v>
      </c>
      <c r="CT64" s="21">
        <v>187</v>
      </c>
      <c r="CU64" s="21">
        <v>46</v>
      </c>
      <c r="CV64" s="20">
        <v>127</v>
      </c>
      <c r="CW64" s="21">
        <v>34</v>
      </c>
      <c r="CX64" s="21">
        <v>1126</v>
      </c>
      <c r="CY64" s="22">
        <v>400</v>
      </c>
      <c r="CZ64" s="20">
        <v>88</v>
      </c>
      <c r="DA64" s="21">
        <v>24</v>
      </c>
      <c r="DB64" s="21"/>
      <c r="DC64" s="22">
        <v>456</v>
      </c>
      <c r="DD64" s="20">
        <v>17</v>
      </c>
      <c r="DE64" s="21">
        <v>4</v>
      </c>
      <c r="DF64" s="21">
        <v>209</v>
      </c>
      <c r="DG64" s="21">
        <v>72</v>
      </c>
      <c r="DH64" s="20">
        <v>21</v>
      </c>
      <c r="DI64" s="21">
        <v>3</v>
      </c>
      <c r="DJ64" s="21">
        <v>172</v>
      </c>
      <c r="DK64" s="22">
        <v>65</v>
      </c>
      <c r="DL64" s="21">
        <v>38</v>
      </c>
      <c r="DM64" s="21">
        <v>11</v>
      </c>
      <c r="DN64" s="21">
        <v>545</v>
      </c>
      <c r="DO64" s="21">
        <v>240</v>
      </c>
      <c r="DP64" s="20">
        <v>51</v>
      </c>
      <c r="DQ64" s="21">
        <v>8</v>
      </c>
      <c r="DR64" s="21">
        <v>425</v>
      </c>
      <c r="DS64" s="22">
        <v>185</v>
      </c>
      <c r="DT64" s="21">
        <v>77</v>
      </c>
      <c r="DU64" s="21">
        <v>22</v>
      </c>
      <c r="DV64" s="21">
        <v>715</v>
      </c>
      <c r="DW64" s="22">
        <v>322</v>
      </c>
      <c r="DX64" s="20">
        <v>94</v>
      </c>
      <c r="DY64" s="21">
        <v>24</v>
      </c>
      <c r="DZ64" s="21">
        <v>689</v>
      </c>
      <c r="EA64" s="22">
        <v>237</v>
      </c>
      <c r="EB64" s="21">
        <v>124</v>
      </c>
      <c r="EC64" s="21">
        <v>35</v>
      </c>
      <c r="ED64" s="21">
        <v>519</v>
      </c>
      <c r="EE64" s="22">
        <v>192</v>
      </c>
      <c r="EF64" s="21">
        <v>121</v>
      </c>
      <c r="EG64" s="21">
        <v>34</v>
      </c>
      <c r="EH64" s="21">
        <v>313</v>
      </c>
      <c r="EI64" s="22">
        <v>143</v>
      </c>
    </row>
    <row r="65" spans="2:139" s="50" customFormat="1" ht="12.75">
      <c r="B65" s="34"/>
      <c r="C65" s="35" t="s">
        <v>82</v>
      </c>
      <c r="D65" s="20" t="s">
        <v>92</v>
      </c>
      <c r="E65" s="21" t="s">
        <v>92</v>
      </c>
      <c r="F65" s="21" t="s">
        <v>92</v>
      </c>
      <c r="G65" s="21" t="s">
        <v>92</v>
      </c>
      <c r="H65" s="21" t="s">
        <v>92</v>
      </c>
      <c r="I65" s="21" t="s">
        <v>92</v>
      </c>
      <c r="J65" s="21" t="s">
        <v>92</v>
      </c>
      <c r="K65" s="21" t="s">
        <v>92</v>
      </c>
      <c r="L65" s="21" t="s">
        <v>92</v>
      </c>
      <c r="M65" s="21" t="s">
        <v>92</v>
      </c>
      <c r="N65" s="21" t="s">
        <v>92</v>
      </c>
      <c r="O65" s="21" t="s">
        <v>92</v>
      </c>
      <c r="P65" s="21" t="s">
        <v>92</v>
      </c>
      <c r="Q65" s="21" t="s">
        <v>92</v>
      </c>
      <c r="R65" s="21" t="s">
        <v>92</v>
      </c>
      <c r="S65" s="21" t="s">
        <v>92</v>
      </c>
      <c r="T65" s="21" t="s">
        <v>92</v>
      </c>
      <c r="U65" s="21" t="s">
        <v>92</v>
      </c>
      <c r="V65" s="21" t="s">
        <v>92</v>
      </c>
      <c r="W65" s="21" t="s">
        <v>92</v>
      </c>
      <c r="X65" s="21" t="s">
        <v>92</v>
      </c>
      <c r="Y65" s="21" t="s">
        <v>92</v>
      </c>
      <c r="Z65" s="21" t="s">
        <v>92</v>
      </c>
      <c r="AA65" s="21" t="s">
        <v>92</v>
      </c>
      <c r="AB65" s="21" t="s">
        <v>92</v>
      </c>
      <c r="AC65" s="21" t="s">
        <v>92</v>
      </c>
      <c r="AD65" s="21" t="s">
        <v>92</v>
      </c>
      <c r="AE65" s="21" t="s">
        <v>92</v>
      </c>
      <c r="AF65" s="21" t="s">
        <v>92</v>
      </c>
      <c r="AG65" s="21" t="s">
        <v>92</v>
      </c>
      <c r="AH65" s="21" t="s">
        <v>92</v>
      </c>
      <c r="AI65" s="21" t="s">
        <v>92</v>
      </c>
      <c r="AJ65" s="21" t="s">
        <v>92</v>
      </c>
      <c r="AK65" s="21" t="s">
        <v>92</v>
      </c>
      <c r="AL65" s="21" t="s">
        <v>92</v>
      </c>
      <c r="AM65" s="21" t="s">
        <v>92</v>
      </c>
      <c r="AN65" s="21" t="s">
        <v>92</v>
      </c>
      <c r="AO65" s="21" t="s">
        <v>92</v>
      </c>
      <c r="AP65" s="21" t="s">
        <v>92</v>
      </c>
      <c r="AQ65" s="21" t="s">
        <v>92</v>
      </c>
      <c r="AR65" s="21" t="s">
        <v>92</v>
      </c>
      <c r="AS65" s="21" t="s">
        <v>92</v>
      </c>
      <c r="AT65" s="21" t="s">
        <v>92</v>
      </c>
      <c r="AU65" s="21" t="s">
        <v>92</v>
      </c>
      <c r="AV65" s="21" t="s">
        <v>92</v>
      </c>
      <c r="AW65" s="21" t="s">
        <v>92</v>
      </c>
      <c r="AX65" s="21" t="s">
        <v>92</v>
      </c>
      <c r="AY65" s="21" t="s">
        <v>92</v>
      </c>
      <c r="AZ65" s="21" t="s">
        <v>92</v>
      </c>
      <c r="BA65" s="21" t="s">
        <v>92</v>
      </c>
      <c r="BB65" s="21" t="s">
        <v>92</v>
      </c>
      <c r="BC65" s="21" t="s">
        <v>92</v>
      </c>
      <c r="BD65" s="21" t="s">
        <v>92</v>
      </c>
      <c r="BE65" s="21" t="s">
        <v>92</v>
      </c>
      <c r="BF65" s="21" t="s">
        <v>92</v>
      </c>
      <c r="BG65" s="21" t="s">
        <v>92</v>
      </c>
      <c r="BH65" s="21" t="s">
        <v>92</v>
      </c>
      <c r="BI65" s="21" t="s">
        <v>92</v>
      </c>
      <c r="BJ65" s="21" t="s">
        <v>92</v>
      </c>
      <c r="BK65" s="21" t="s">
        <v>92</v>
      </c>
      <c r="BL65" s="21" t="s">
        <v>92</v>
      </c>
      <c r="BM65" s="21" t="s">
        <v>92</v>
      </c>
      <c r="BN65" s="21" t="s">
        <v>92</v>
      </c>
      <c r="BO65" s="21" t="s">
        <v>92</v>
      </c>
      <c r="BP65" s="21" t="s">
        <v>92</v>
      </c>
      <c r="BQ65" s="21" t="s">
        <v>92</v>
      </c>
      <c r="BR65" s="21" t="s">
        <v>92</v>
      </c>
      <c r="BS65" s="21" t="s">
        <v>92</v>
      </c>
      <c r="BT65" s="21" t="s">
        <v>92</v>
      </c>
      <c r="BU65" s="21" t="s">
        <v>92</v>
      </c>
      <c r="BV65" s="21"/>
      <c r="BW65" s="21"/>
      <c r="BX65" s="21" t="s">
        <v>92</v>
      </c>
      <c r="BY65" s="21" t="s">
        <v>92</v>
      </c>
      <c r="BZ65" s="21" t="s">
        <v>92</v>
      </c>
      <c r="CA65" s="21" t="s">
        <v>92</v>
      </c>
      <c r="CB65" s="21" t="s">
        <v>92</v>
      </c>
      <c r="CC65" s="21" t="s">
        <v>92</v>
      </c>
      <c r="CD65" s="21" t="s">
        <v>92</v>
      </c>
      <c r="CE65" s="21" t="s">
        <v>92</v>
      </c>
      <c r="CF65" s="21" t="s">
        <v>92</v>
      </c>
      <c r="CG65" s="21" t="s">
        <v>92</v>
      </c>
      <c r="CH65" s="21" t="s">
        <v>92</v>
      </c>
      <c r="CI65" s="21" t="s">
        <v>92</v>
      </c>
      <c r="CJ65" s="21" t="s">
        <v>92</v>
      </c>
      <c r="CK65" s="21" t="s">
        <v>92</v>
      </c>
      <c r="CL65" s="21" t="s">
        <v>92</v>
      </c>
      <c r="CM65" s="21" t="s">
        <v>92</v>
      </c>
      <c r="CN65" s="21">
        <v>104</v>
      </c>
      <c r="CO65" s="21">
        <v>54</v>
      </c>
      <c r="CP65" s="21">
        <v>100</v>
      </c>
      <c r="CQ65" s="21">
        <v>32</v>
      </c>
      <c r="CR65" s="21">
        <v>141</v>
      </c>
      <c r="CS65" s="21">
        <v>47</v>
      </c>
      <c r="CT65" s="21">
        <v>221</v>
      </c>
      <c r="CU65" s="21">
        <v>58</v>
      </c>
      <c r="CV65" s="20">
        <v>148</v>
      </c>
      <c r="CW65" s="21">
        <v>36</v>
      </c>
      <c r="CX65" s="21">
        <v>33</v>
      </c>
      <c r="CY65" s="22">
        <v>23</v>
      </c>
      <c r="CZ65" s="20">
        <v>120</v>
      </c>
      <c r="DA65" s="21">
        <v>27</v>
      </c>
      <c r="DB65" s="21">
        <v>71</v>
      </c>
      <c r="DC65" s="22">
        <v>1223</v>
      </c>
      <c r="DD65" s="20">
        <v>143</v>
      </c>
      <c r="DE65" s="21">
        <v>34</v>
      </c>
      <c r="DF65" s="21">
        <v>65</v>
      </c>
      <c r="DG65" s="21">
        <v>41</v>
      </c>
      <c r="DH65" s="20">
        <v>407</v>
      </c>
      <c r="DI65" s="21">
        <v>123</v>
      </c>
      <c r="DJ65" s="21">
        <v>84</v>
      </c>
      <c r="DK65" s="22">
        <v>51</v>
      </c>
      <c r="DL65" s="21">
        <v>578</v>
      </c>
      <c r="DM65" s="21">
        <v>167</v>
      </c>
      <c r="DN65" s="21">
        <v>101</v>
      </c>
      <c r="DO65" s="21">
        <v>63</v>
      </c>
      <c r="DP65" s="20">
        <v>624</v>
      </c>
      <c r="DQ65" s="21">
        <v>149</v>
      </c>
      <c r="DR65" s="21">
        <v>121</v>
      </c>
      <c r="DS65" s="22">
        <v>75</v>
      </c>
      <c r="DT65" s="21">
        <v>126</v>
      </c>
      <c r="DU65" s="21">
        <v>38</v>
      </c>
      <c r="DV65" s="21">
        <v>33</v>
      </c>
      <c r="DW65" s="22">
        <v>24</v>
      </c>
      <c r="DX65" s="20">
        <v>0</v>
      </c>
      <c r="DY65" s="21">
        <v>0</v>
      </c>
      <c r="DZ65" s="21">
        <v>0</v>
      </c>
      <c r="EA65" s="22">
        <v>0</v>
      </c>
      <c r="EB65" s="21">
        <v>0</v>
      </c>
      <c r="EC65" s="21">
        <v>0</v>
      </c>
      <c r="ED65" s="21">
        <v>0</v>
      </c>
      <c r="EE65" s="22">
        <v>0</v>
      </c>
      <c r="EF65" s="21">
        <v>0</v>
      </c>
      <c r="EG65" s="21">
        <v>0</v>
      </c>
      <c r="EH65" s="21">
        <v>0</v>
      </c>
      <c r="EI65" s="22">
        <v>0</v>
      </c>
    </row>
    <row r="66" spans="2:139" s="50" customFormat="1" ht="12.75">
      <c r="B66" s="34"/>
      <c r="C66" s="35" t="s">
        <v>83</v>
      </c>
      <c r="D66" s="20" t="s">
        <v>92</v>
      </c>
      <c r="E66" s="21" t="s">
        <v>92</v>
      </c>
      <c r="F66" s="21" t="s">
        <v>92</v>
      </c>
      <c r="G66" s="21" t="s">
        <v>92</v>
      </c>
      <c r="H66" s="21" t="s">
        <v>92</v>
      </c>
      <c r="I66" s="21" t="s">
        <v>92</v>
      </c>
      <c r="J66" s="21" t="s">
        <v>92</v>
      </c>
      <c r="K66" s="21" t="s">
        <v>92</v>
      </c>
      <c r="L66" s="21" t="s">
        <v>92</v>
      </c>
      <c r="M66" s="21" t="s">
        <v>92</v>
      </c>
      <c r="N66" s="21" t="s">
        <v>92</v>
      </c>
      <c r="O66" s="21" t="s">
        <v>92</v>
      </c>
      <c r="P66" s="21" t="s">
        <v>92</v>
      </c>
      <c r="Q66" s="21" t="s">
        <v>92</v>
      </c>
      <c r="R66" s="21" t="s">
        <v>92</v>
      </c>
      <c r="S66" s="21" t="s">
        <v>92</v>
      </c>
      <c r="T66" s="21" t="s">
        <v>92</v>
      </c>
      <c r="U66" s="21" t="s">
        <v>92</v>
      </c>
      <c r="V66" s="21" t="s">
        <v>92</v>
      </c>
      <c r="W66" s="21" t="s">
        <v>92</v>
      </c>
      <c r="X66" s="21" t="s">
        <v>92</v>
      </c>
      <c r="Y66" s="21" t="s">
        <v>92</v>
      </c>
      <c r="Z66" s="21" t="s">
        <v>92</v>
      </c>
      <c r="AA66" s="21" t="s">
        <v>92</v>
      </c>
      <c r="AB66" s="21" t="s">
        <v>92</v>
      </c>
      <c r="AC66" s="21" t="s">
        <v>92</v>
      </c>
      <c r="AD66" s="21" t="s">
        <v>92</v>
      </c>
      <c r="AE66" s="21" t="s">
        <v>92</v>
      </c>
      <c r="AF66" s="21" t="s">
        <v>92</v>
      </c>
      <c r="AG66" s="21" t="s">
        <v>92</v>
      </c>
      <c r="AH66" s="21" t="s">
        <v>92</v>
      </c>
      <c r="AI66" s="21" t="s">
        <v>92</v>
      </c>
      <c r="AJ66" s="21" t="s">
        <v>92</v>
      </c>
      <c r="AK66" s="21" t="s">
        <v>92</v>
      </c>
      <c r="AL66" s="21" t="s">
        <v>92</v>
      </c>
      <c r="AM66" s="21" t="s">
        <v>92</v>
      </c>
      <c r="AN66" s="21" t="s">
        <v>92</v>
      </c>
      <c r="AO66" s="21" t="s">
        <v>92</v>
      </c>
      <c r="AP66" s="21" t="s">
        <v>92</v>
      </c>
      <c r="AQ66" s="21" t="s">
        <v>92</v>
      </c>
      <c r="AR66" s="21" t="s">
        <v>92</v>
      </c>
      <c r="AS66" s="21" t="s">
        <v>92</v>
      </c>
      <c r="AT66" s="21" t="s">
        <v>92</v>
      </c>
      <c r="AU66" s="21" t="s">
        <v>92</v>
      </c>
      <c r="AV66" s="21" t="s">
        <v>92</v>
      </c>
      <c r="AW66" s="21" t="s">
        <v>92</v>
      </c>
      <c r="AX66" s="21" t="s">
        <v>92</v>
      </c>
      <c r="AY66" s="21" t="s">
        <v>92</v>
      </c>
      <c r="AZ66" s="21" t="s">
        <v>92</v>
      </c>
      <c r="BA66" s="21" t="s">
        <v>92</v>
      </c>
      <c r="BB66" s="21" t="s">
        <v>92</v>
      </c>
      <c r="BC66" s="21" t="s">
        <v>92</v>
      </c>
      <c r="BD66" s="21" t="s">
        <v>92</v>
      </c>
      <c r="BE66" s="21" t="s">
        <v>92</v>
      </c>
      <c r="BF66" s="21" t="s">
        <v>92</v>
      </c>
      <c r="BG66" s="21" t="s">
        <v>92</v>
      </c>
      <c r="BH66" s="21" t="s">
        <v>92</v>
      </c>
      <c r="BI66" s="21" t="s">
        <v>92</v>
      </c>
      <c r="BJ66" s="21" t="s">
        <v>92</v>
      </c>
      <c r="BK66" s="21" t="s">
        <v>92</v>
      </c>
      <c r="BL66" s="21" t="s">
        <v>92</v>
      </c>
      <c r="BM66" s="21" t="s">
        <v>92</v>
      </c>
      <c r="BN66" s="21" t="s">
        <v>92</v>
      </c>
      <c r="BO66" s="21" t="s">
        <v>92</v>
      </c>
      <c r="BP66" s="21" t="s">
        <v>92</v>
      </c>
      <c r="BQ66" s="21" t="s">
        <v>92</v>
      </c>
      <c r="BR66" s="21" t="s">
        <v>92</v>
      </c>
      <c r="BS66" s="21" t="s">
        <v>92</v>
      </c>
      <c r="BT66" s="21" t="s">
        <v>92</v>
      </c>
      <c r="BU66" s="21" t="s">
        <v>92</v>
      </c>
      <c r="BV66" s="21"/>
      <c r="BW66" s="21"/>
      <c r="BX66" s="21" t="s">
        <v>92</v>
      </c>
      <c r="BY66" s="21" t="s">
        <v>92</v>
      </c>
      <c r="BZ66" s="21" t="s">
        <v>92</v>
      </c>
      <c r="CA66" s="21" t="s">
        <v>92</v>
      </c>
      <c r="CB66" s="21" t="s">
        <v>92</v>
      </c>
      <c r="CC66" s="21" t="s">
        <v>92</v>
      </c>
      <c r="CD66" s="21" t="s">
        <v>92</v>
      </c>
      <c r="CE66" s="21" t="s">
        <v>92</v>
      </c>
      <c r="CF66" s="21" t="s">
        <v>92</v>
      </c>
      <c r="CG66" s="21" t="s">
        <v>92</v>
      </c>
      <c r="CH66" s="21" t="s">
        <v>92</v>
      </c>
      <c r="CI66" s="21" t="s">
        <v>92</v>
      </c>
      <c r="CJ66" s="21" t="s">
        <v>92</v>
      </c>
      <c r="CK66" s="21" t="s">
        <v>92</v>
      </c>
      <c r="CL66" s="21" t="s">
        <v>92</v>
      </c>
      <c r="CM66" s="21" t="s">
        <v>92</v>
      </c>
      <c r="CN66" s="21">
        <v>51</v>
      </c>
      <c r="CO66" s="21">
        <v>4</v>
      </c>
      <c r="CP66" s="21">
        <v>253</v>
      </c>
      <c r="CQ66" s="21">
        <v>2</v>
      </c>
      <c r="CR66" s="21">
        <v>246</v>
      </c>
      <c r="CS66" s="21">
        <v>3</v>
      </c>
      <c r="CT66" s="21">
        <v>243</v>
      </c>
      <c r="CU66" s="21">
        <v>5</v>
      </c>
      <c r="CV66" s="20">
        <v>205</v>
      </c>
      <c r="CW66" s="21">
        <v>3</v>
      </c>
      <c r="CX66" s="21">
        <v>2</v>
      </c>
      <c r="CY66" s="22">
        <v>2</v>
      </c>
      <c r="CZ66" s="20">
        <v>11</v>
      </c>
      <c r="DA66" s="21">
        <v>3</v>
      </c>
      <c r="DB66" s="21">
        <v>3</v>
      </c>
      <c r="DC66" s="22">
        <v>3</v>
      </c>
      <c r="DD66" s="20">
        <v>22</v>
      </c>
      <c r="DE66" s="21">
        <v>9</v>
      </c>
      <c r="DF66" s="21">
        <v>9</v>
      </c>
      <c r="DG66" s="21">
        <v>7</v>
      </c>
      <c r="DH66" s="20">
        <v>20</v>
      </c>
      <c r="DI66" s="21">
        <v>11</v>
      </c>
      <c r="DJ66" s="21">
        <v>5</v>
      </c>
      <c r="DK66" s="22">
        <v>4</v>
      </c>
      <c r="DL66" s="21">
        <v>35</v>
      </c>
      <c r="DM66" s="21">
        <v>9</v>
      </c>
      <c r="DN66" s="21">
        <v>13</v>
      </c>
      <c r="DO66" s="21">
        <v>11</v>
      </c>
      <c r="DP66" s="20">
        <v>62</v>
      </c>
      <c r="DQ66" s="21">
        <v>21</v>
      </c>
      <c r="DR66" s="21">
        <v>159</v>
      </c>
      <c r="DS66" s="22">
        <v>55</v>
      </c>
      <c r="DT66" s="21">
        <v>10</v>
      </c>
      <c r="DU66" s="21">
        <v>2</v>
      </c>
      <c r="DV66" s="21">
        <v>1</v>
      </c>
      <c r="DW66" s="22">
        <v>1</v>
      </c>
      <c r="DX66" s="20">
        <v>0</v>
      </c>
      <c r="DY66" s="21">
        <v>0</v>
      </c>
      <c r="DZ66" s="21">
        <v>0</v>
      </c>
      <c r="EA66" s="22">
        <v>0</v>
      </c>
      <c r="EB66" s="21">
        <v>0</v>
      </c>
      <c r="EC66" s="21">
        <v>0</v>
      </c>
      <c r="ED66" s="21">
        <v>0</v>
      </c>
      <c r="EE66" s="22">
        <v>0</v>
      </c>
      <c r="EF66" s="21">
        <v>0</v>
      </c>
      <c r="EG66" s="21">
        <v>0</v>
      </c>
      <c r="EH66" s="21">
        <v>0</v>
      </c>
      <c r="EI66" s="22">
        <v>0</v>
      </c>
    </row>
    <row r="67" spans="2:139" s="50" customFormat="1" ht="12.75">
      <c r="B67" s="34"/>
      <c r="C67" s="35" t="s">
        <v>84</v>
      </c>
      <c r="D67" s="20">
        <v>289</v>
      </c>
      <c r="E67" s="21" t="s">
        <v>92</v>
      </c>
      <c r="F67" s="21">
        <v>309</v>
      </c>
      <c r="G67" s="21" t="s">
        <v>92</v>
      </c>
      <c r="H67" s="21">
        <v>290</v>
      </c>
      <c r="I67" s="21" t="s">
        <v>92</v>
      </c>
      <c r="J67" s="21">
        <v>771</v>
      </c>
      <c r="K67" s="21" t="s">
        <v>92</v>
      </c>
      <c r="L67" s="21">
        <v>339</v>
      </c>
      <c r="M67" s="21" t="s">
        <v>92</v>
      </c>
      <c r="N67" s="21">
        <v>289</v>
      </c>
      <c r="O67" s="21" t="s">
        <v>92</v>
      </c>
      <c r="P67" s="21">
        <v>279</v>
      </c>
      <c r="Q67" s="21" t="s">
        <v>92</v>
      </c>
      <c r="R67" s="21">
        <v>236</v>
      </c>
      <c r="S67" s="21" t="s">
        <v>92</v>
      </c>
      <c r="T67" s="21">
        <v>314</v>
      </c>
      <c r="U67" s="21" t="s">
        <v>92</v>
      </c>
      <c r="V67" s="21">
        <v>276</v>
      </c>
      <c r="W67" s="21" t="s">
        <v>92</v>
      </c>
      <c r="X67" s="21">
        <v>290</v>
      </c>
      <c r="Y67" s="21" t="s">
        <v>92</v>
      </c>
      <c r="Z67" s="21">
        <v>237</v>
      </c>
      <c r="AA67" s="21" t="s">
        <v>92</v>
      </c>
      <c r="AB67" s="21">
        <v>264</v>
      </c>
      <c r="AC67" s="21" t="s">
        <v>92</v>
      </c>
      <c r="AD67" s="21">
        <v>236</v>
      </c>
      <c r="AE67" s="21" t="s">
        <v>92</v>
      </c>
      <c r="AF67" s="21">
        <v>202</v>
      </c>
      <c r="AG67" s="21" t="s">
        <v>92</v>
      </c>
      <c r="AH67" s="21">
        <v>191</v>
      </c>
      <c r="AI67" s="21" t="s">
        <v>92</v>
      </c>
      <c r="AJ67" s="21">
        <v>180</v>
      </c>
      <c r="AK67" s="21" t="s">
        <v>92</v>
      </c>
      <c r="AL67" s="21">
        <v>200</v>
      </c>
      <c r="AM67" s="21" t="s">
        <v>92</v>
      </c>
      <c r="AN67" s="21">
        <v>226</v>
      </c>
      <c r="AO67" s="21" t="s">
        <v>92</v>
      </c>
      <c r="AP67" s="21">
        <v>188</v>
      </c>
      <c r="AQ67" s="21" t="s">
        <v>92</v>
      </c>
      <c r="AR67" s="21">
        <v>206</v>
      </c>
      <c r="AS67" s="21" t="s">
        <v>92</v>
      </c>
      <c r="AT67" s="21">
        <v>180</v>
      </c>
      <c r="AU67" s="21" t="s">
        <v>92</v>
      </c>
      <c r="AV67" s="21">
        <v>165</v>
      </c>
      <c r="AW67" s="21" t="s">
        <v>92</v>
      </c>
      <c r="AX67" s="21">
        <v>156</v>
      </c>
      <c r="AY67" s="21" t="s">
        <v>92</v>
      </c>
      <c r="AZ67" s="21">
        <v>141</v>
      </c>
      <c r="BA67" s="21" t="s">
        <v>92</v>
      </c>
      <c r="BB67" s="21">
        <v>135</v>
      </c>
      <c r="BC67" s="21" t="s">
        <v>92</v>
      </c>
      <c r="BD67" s="21">
        <v>132</v>
      </c>
      <c r="BE67" s="21">
        <v>35</v>
      </c>
      <c r="BF67" s="21">
        <v>128</v>
      </c>
      <c r="BG67" s="21">
        <v>35</v>
      </c>
      <c r="BH67" s="21">
        <v>84</v>
      </c>
      <c r="BI67" s="21">
        <v>23</v>
      </c>
      <c r="BJ67" s="21">
        <v>114</v>
      </c>
      <c r="BK67" s="21">
        <v>35</v>
      </c>
      <c r="BL67" s="21">
        <v>102</v>
      </c>
      <c r="BM67" s="21">
        <v>25</v>
      </c>
      <c r="BN67" s="21">
        <v>87</v>
      </c>
      <c r="BO67" s="21">
        <v>26</v>
      </c>
      <c r="BP67" s="21">
        <v>77</v>
      </c>
      <c r="BQ67" s="21">
        <v>20</v>
      </c>
      <c r="BR67" s="21">
        <v>68</v>
      </c>
      <c r="BS67" s="21">
        <v>20</v>
      </c>
      <c r="BT67" s="21">
        <v>91</v>
      </c>
      <c r="BU67" s="21">
        <v>20</v>
      </c>
      <c r="BV67" s="21"/>
      <c r="BW67" s="21"/>
      <c r="BX67" s="21">
        <v>111</v>
      </c>
      <c r="BY67" s="21">
        <v>25</v>
      </c>
      <c r="BZ67" s="21">
        <v>123</v>
      </c>
      <c r="CA67" s="21" t="s">
        <v>92</v>
      </c>
      <c r="CB67" s="21">
        <v>105</v>
      </c>
      <c r="CC67" s="21">
        <v>16</v>
      </c>
      <c r="CD67" s="21">
        <v>112</v>
      </c>
      <c r="CE67" s="21">
        <v>27</v>
      </c>
      <c r="CF67" s="21">
        <v>60</v>
      </c>
      <c r="CG67" s="21">
        <v>12</v>
      </c>
      <c r="CH67" s="21">
        <v>62</v>
      </c>
      <c r="CI67" s="21">
        <v>9</v>
      </c>
      <c r="CJ67" s="21">
        <v>113</v>
      </c>
      <c r="CK67" s="21">
        <v>13</v>
      </c>
      <c r="CL67" s="21">
        <v>104</v>
      </c>
      <c r="CM67" s="21" t="s">
        <v>92</v>
      </c>
      <c r="CN67" s="21">
        <v>133</v>
      </c>
      <c r="CO67" s="21">
        <v>21</v>
      </c>
      <c r="CP67" s="21">
        <v>172</v>
      </c>
      <c r="CQ67" s="21">
        <v>20</v>
      </c>
      <c r="CR67" s="21">
        <v>166</v>
      </c>
      <c r="CS67" s="21">
        <v>25</v>
      </c>
      <c r="CT67" s="21">
        <v>89</v>
      </c>
      <c r="CU67" s="21">
        <v>17</v>
      </c>
      <c r="CV67" s="20">
        <v>67</v>
      </c>
      <c r="CW67" s="21">
        <v>13</v>
      </c>
      <c r="CX67" s="21">
        <v>5</v>
      </c>
      <c r="CY67" s="22">
        <v>5</v>
      </c>
      <c r="CZ67" s="20">
        <v>27</v>
      </c>
      <c r="DA67" s="21">
        <v>6</v>
      </c>
      <c r="DB67" s="21">
        <v>5</v>
      </c>
      <c r="DC67" s="22">
        <v>4</v>
      </c>
      <c r="DD67" s="20">
        <v>9</v>
      </c>
      <c r="DE67" s="21">
        <v>0</v>
      </c>
      <c r="DF67" s="21" t="s">
        <v>7</v>
      </c>
      <c r="DG67" s="21" t="s">
        <v>7</v>
      </c>
      <c r="DH67" s="20">
        <v>1</v>
      </c>
      <c r="DI67" s="21">
        <v>1</v>
      </c>
      <c r="DJ67" s="21" t="s">
        <v>7</v>
      </c>
      <c r="DK67" s="22" t="s">
        <v>7</v>
      </c>
      <c r="DL67" s="21" t="s">
        <v>7</v>
      </c>
      <c r="DM67" s="21" t="s">
        <v>7</v>
      </c>
      <c r="DN67" s="21" t="s">
        <v>7</v>
      </c>
      <c r="DO67" s="21" t="s">
        <v>7</v>
      </c>
      <c r="DP67" s="20" t="s">
        <v>7</v>
      </c>
      <c r="DQ67" s="21" t="s">
        <v>7</v>
      </c>
      <c r="DR67" s="21" t="s">
        <v>7</v>
      </c>
      <c r="DS67" s="22" t="s">
        <v>7</v>
      </c>
      <c r="DT67" s="21" t="s">
        <v>7</v>
      </c>
      <c r="DU67" s="21" t="s">
        <v>7</v>
      </c>
      <c r="DV67" s="21" t="s">
        <v>7</v>
      </c>
      <c r="DW67" s="22" t="s">
        <v>7</v>
      </c>
      <c r="DX67" s="20">
        <v>0</v>
      </c>
      <c r="DY67" s="21">
        <v>0</v>
      </c>
      <c r="DZ67" s="21">
        <v>0</v>
      </c>
      <c r="EA67" s="22">
        <v>0</v>
      </c>
      <c r="EB67" s="21">
        <v>2</v>
      </c>
      <c r="EC67" s="21">
        <v>0</v>
      </c>
      <c r="ED67" s="21">
        <v>0</v>
      </c>
      <c r="EE67" s="22">
        <v>0</v>
      </c>
      <c r="EF67" s="21">
        <v>5</v>
      </c>
      <c r="EG67" s="21">
        <v>1</v>
      </c>
      <c r="EH67" s="21">
        <v>0</v>
      </c>
      <c r="EI67" s="22">
        <v>0</v>
      </c>
    </row>
    <row r="68" spans="2:139" s="50" customFormat="1" ht="12.75">
      <c r="B68" s="34"/>
      <c r="C68" s="35" t="s">
        <v>85</v>
      </c>
      <c r="D68" s="20">
        <v>14</v>
      </c>
      <c r="E68" s="21" t="s">
        <v>92</v>
      </c>
      <c r="F68" s="21">
        <v>18</v>
      </c>
      <c r="G68" s="21" t="s">
        <v>92</v>
      </c>
      <c r="H68" s="21">
        <v>19</v>
      </c>
      <c r="I68" s="21" t="s">
        <v>92</v>
      </c>
      <c r="J68" s="21">
        <v>18</v>
      </c>
      <c r="K68" s="21" t="s">
        <v>92</v>
      </c>
      <c r="L68" s="21">
        <v>22</v>
      </c>
      <c r="M68" s="21" t="s">
        <v>92</v>
      </c>
      <c r="N68" s="21">
        <v>17</v>
      </c>
      <c r="O68" s="21" t="s">
        <v>92</v>
      </c>
      <c r="P68" s="21">
        <v>29</v>
      </c>
      <c r="Q68" s="21" t="s">
        <v>92</v>
      </c>
      <c r="R68" s="21">
        <v>84</v>
      </c>
      <c r="S68" s="21" t="s">
        <v>92</v>
      </c>
      <c r="T68" s="21">
        <v>5180</v>
      </c>
      <c r="U68" s="21" t="s">
        <v>92</v>
      </c>
      <c r="V68" s="21">
        <v>10315</v>
      </c>
      <c r="W68" s="21" t="s">
        <v>92</v>
      </c>
      <c r="X68" s="21">
        <v>12362</v>
      </c>
      <c r="Y68" s="21" t="s">
        <v>92</v>
      </c>
      <c r="Z68" s="21">
        <v>9037</v>
      </c>
      <c r="AA68" s="21" t="s">
        <v>92</v>
      </c>
      <c r="AB68" s="21">
        <v>7228</v>
      </c>
      <c r="AC68" s="21" t="s">
        <v>92</v>
      </c>
      <c r="AD68" s="21">
        <v>3043</v>
      </c>
      <c r="AE68" s="21" t="s">
        <v>92</v>
      </c>
      <c r="AF68" s="21">
        <v>1434</v>
      </c>
      <c r="AG68" s="21" t="s">
        <v>92</v>
      </c>
      <c r="AH68" s="21">
        <v>1495</v>
      </c>
      <c r="AI68" s="21" t="s">
        <v>92</v>
      </c>
      <c r="AJ68" s="21">
        <v>2024</v>
      </c>
      <c r="AK68" s="21" t="s">
        <v>92</v>
      </c>
      <c r="AL68" s="21">
        <f>659+445+515+618</f>
        <v>2237</v>
      </c>
      <c r="AM68" s="21" t="s">
        <v>92</v>
      </c>
      <c r="AN68" s="21">
        <v>2812</v>
      </c>
      <c r="AO68" s="21" t="s">
        <v>92</v>
      </c>
      <c r="AP68" s="21">
        <v>3058</v>
      </c>
      <c r="AQ68" s="21" t="s">
        <v>92</v>
      </c>
      <c r="AR68" s="21">
        <v>5252</v>
      </c>
      <c r="AS68" s="21" t="s">
        <v>92</v>
      </c>
      <c r="AT68" s="21">
        <v>5825</v>
      </c>
      <c r="AU68" s="21" t="s">
        <v>92</v>
      </c>
      <c r="AV68" s="21">
        <v>4415</v>
      </c>
      <c r="AW68" s="21" t="s">
        <v>92</v>
      </c>
      <c r="AX68" s="21">
        <v>2409</v>
      </c>
      <c r="AY68" s="21" t="s">
        <v>92</v>
      </c>
      <c r="AZ68" s="21">
        <v>2296</v>
      </c>
      <c r="BA68" s="21" t="s">
        <v>92</v>
      </c>
      <c r="BB68" s="21">
        <v>2497</v>
      </c>
      <c r="BC68" s="21" t="s">
        <v>92</v>
      </c>
      <c r="BD68" s="21">
        <v>2122</v>
      </c>
      <c r="BE68" s="21">
        <v>856</v>
      </c>
      <c r="BF68" s="21">
        <f>831+866</f>
        <v>1697</v>
      </c>
      <c r="BG68" s="21">
        <f>320+328</f>
        <v>648</v>
      </c>
      <c r="BH68" s="21">
        <v>1373</v>
      </c>
      <c r="BI68" s="21">
        <v>565</v>
      </c>
      <c r="BJ68" s="21">
        <v>1119</v>
      </c>
      <c r="BK68" s="21">
        <v>511</v>
      </c>
      <c r="BL68" s="21">
        <v>1425</v>
      </c>
      <c r="BM68" s="21">
        <v>592</v>
      </c>
      <c r="BN68" s="21">
        <v>1754</v>
      </c>
      <c r="BO68" s="21">
        <v>744</v>
      </c>
      <c r="BP68" s="21">
        <v>1977</v>
      </c>
      <c r="BQ68" s="21">
        <v>802</v>
      </c>
      <c r="BR68" s="21">
        <v>2088</v>
      </c>
      <c r="BS68" s="21">
        <v>852</v>
      </c>
      <c r="BT68" s="21">
        <v>2216</v>
      </c>
      <c r="BU68" s="21">
        <v>946</v>
      </c>
      <c r="BV68" s="21"/>
      <c r="BW68" s="21"/>
      <c r="BX68" s="21">
        <v>3063</v>
      </c>
      <c r="BY68" s="21">
        <v>1243</v>
      </c>
      <c r="BZ68" s="21">
        <v>3071</v>
      </c>
      <c r="CA68" s="21" t="s">
        <v>92</v>
      </c>
      <c r="CB68" s="21">
        <v>3105</v>
      </c>
      <c r="CC68" s="21">
        <v>1157</v>
      </c>
      <c r="CD68" s="21">
        <v>3269</v>
      </c>
      <c r="CE68" s="21">
        <v>1365</v>
      </c>
      <c r="CF68" s="21">
        <v>1742</v>
      </c>
      <c r="CG68" s="21">
        <v>726</v>
      </c>
      <c r="CH68" s="21">
        <v>518</v>
      </c>
      <c r="CI68" s="21">
        <v>191</v>
      </c>
      <c r="CJ68" s="21">
        <v>413</v>
      </c>
      <c r="CK68" s="21">
        <v>122</v>
      </c>
      <c r="CL68" s="21">
        <v>402</v>
      </c>
      <c r="CM68" s="21" t="s">
        <v>92</v>
      </c>
      <c r="CN68" s="21">
        <v>476</v>
      </c>
      <c r="CO68" s="21">
        <v>139</v>
      </c>
      <c r="CP68" s="21">
        <v>447</v>
      </c>
      <c r="CQ68" s="21">
        <v>129</v>
      </c>
      <c r="CR68" s="21">
        <v>436</v>
      </c>
      <c r="CS68" s="21">
        <v>119</v>
      </c>
      <c r="CT68" s="21">
        <v>415</v>
      </c>
      <c r="CU68" s="21">
        <v>115</v>
      </c>
      <c r="CV68" s="20">
        <v>290</v>
      </c>
      <c r="CW68" s="21">
        <v>74</v>
      </c>
      <c r="CX68" s="21">
        <v>660</v>
      </c>
      <c r="CY68" s="22">
        <v>184</v>
      </c>
      <c r="CZ68" s="20">
        <v>230</v>
      </c>
      <c r="DA68" s="21">
        <v>56</v>
      </c>
      <c r="DB68" s="21">
        <v>789</v>
      </c>
      <c r="DC68" s="22">
        <v>232</v>
      </c>
      <c r="DD68" s="20">
        <v>349</v>
      </c>
      <c r="DE68" s="21">
        <v>78</v>
      </c>
      <c r="DF68" s="21">
        <v>708</v>
      </c>
      <c r="DG68" s="21">
        <v>206</v>
      </c>
      <c r="DH68" s="20">
        <v>407</v>
      </c>
      <c r="DI68" s="21">
        <v>82</v>
      </c>
      <c r="DJ68" s="21">
        <v>693</v>
      </c>
      <c r="DK68" s="22">
        <v>195</v>
      </c>
      <c r="DL68" s="21">
        <v>534</v>
      </c>
      <c r="DM68" s="21">
        <v>99</v>
      </c>
      <c r="DN68" s="21">
        <v>699</v>
      </c>
      <c r="DO68" s="21">
        <v>192</v>
      </c>
      <c r="DP68" s="20">
        <v>708</v>
      </c>
      <c r="DQ68" s="21">
        <v>131</v>
      </c>
      <c r="DR68" s="21">
        <v>702</v>
      </c>
      <c r="DS68" s="22">
        <v>234</v>
      </c>
      <c r="DT68" s="21">
        <v>598</v>
      </c>
      <c r="DU68" s="21">
        <v>106</v>
      </c>
      <c r="DV68" s="21">
        <v>737</v>
      </c>
      <c r="DW68" s="22">
        <v>275</v>
      </c>
      <c r="DX68" s="20">
        <v>670</v>
      </c>
      <c r="DY68" s="21">
        <v>118</v>
      </c>
      <c r="DZ68" s="21">
        <v>643</v>
      </c>
      <c r="EA68" s="22">
        <v>217</v>
      </c>
      <c r="EB68" s="21">
        <v>698</v>
      </c>
      <c r="EC68" s="21">
        <v>113</v>
      </c>
      <c r="ED68" s="21">
        <v>584</v>
      </c>
      <c r="EE68" s="22">
        <v>226</v>
      </c>
      <c r="EF68" s="21">
        <v>710</v>
      </c>
      <c r="EG68" s="21">
        <v>110</v>
      </c>
      <c r="EH68" s="21">
        <v>560</v>
      </c>
      <c r="EI68" s="22">
        <v>217</v>
      </c>
    </row>
    <row r="69" spans="2:139" s="50" customFormat="1" ht="12.75">
      <c r="B69" s="40"/>
      <c r="C69" s="41" t="s">
        <v>36</v>
      </c>
      <c r="D69" s="25" t="s">
        <v>92</v>
      </c>
      <c r="E69" s="26" t="s">
        <v>92</v>
      </c>
      <c r="F69" s="26" t="s">
        <v>92</v>
      </c>
      <c r="G69" s="26" t="s">
        <v>92</v>
      </c>
      <c r="H69" s="26" t="s">
        <v>92</v>
      </c>
      <c r="I69" s="26" t="s">
        <v>92</v>
      </c>
      <c r="J69" s="26" t="s">
        <v>92</v>
      </c>
      <c r="K69" s="26" t="s">
        <v>92</v>
      </c>
      <c r="L69" s="26" t="s">
        <v>92</v>
      </c>
      <c r="M69" s="26" t="s">
        <v>92</v>
      </c>
      <c r="N69" s="26" t="s">
        <v>92</v>
      </c>
      <c r="O69" s="26" t="s">
        <v>92</v>
      </c>
      <c r="P69" s="26" t="s">
        <v>92</v>
      </c>
      <c r="Q69" s="26" t="s">
        <v>92</v>
      </c>
      <c r="R69" s="26" t="s">
        <v>92</v>
      </c>
      <c r="S69" s="26" t="s">
        <v>92</v>
      </c>
      <c r="T69" s="26" t="s">
        <v>92</v>
      </c>
      <c r="U69" s="26" t="s">
        <v>92</v>
      </c>
      <c r="V69" s="26" t="s">
        <v>92</v>
      </c>
      <c r="W69" s="26" t="s">
        <v>92</v>
      </c>
      <c r="X69" s="26" t="s">
        <v>92</v>
      </c>
      <c r="Y69" s="26" t="s">
        <v>92</v>
      </c>
      <c r="Z69" s="26" t="s">
        <v>92</v>
      </c>
      <c r="AA69" s="26" t="s">
        <v>92</v>
      </c>
      <c r="AB69" s="26" t="s">
        <v>92</v>
      </c>
      <c r="AC69" s="26" t="s">
        <v>92</v>
      </c>
      <c r="AD69" s="26" t="s">
        <v>92</v>
      </c>
      <c r="AE69" s="26" t="s">
        <v>92</v>
      </c>
      <c r="AF69" s="26">
        <v>534</v>
      </c>
      <c r="AG69" s="26" t="s">
        <v>92</v>
      </c>
      <c r="AH69" s="26">
        <v>589</v>
      </c>
      <c r="AI69" s="26" t="s">
        <v>92</v>
      </c>
      <c r="AJ69" s="26">
        <v>600</v>
      </c>
      <c r="AK69" s="26" t="s">
        <v>92</v>
      </c>
      <c r="AL69" s="26">
        <v>556</v>
      </c>
      <c r="AM69" s="26" t="s">
        <v>92</v>
      </c>
      <c r="AN69" s="26">
        <v>478</v>
      </c>
      <c r="AO69" s="26" t="s">
        <v>92</v>
      </c>
      <c r="AP69" s="26">
        <v>516</v>
      </c>
      <c r="AQ69" s="26" t="s">
        <v>92</v>
      </c>
      <c r="AR69" s="26">
        <v>678</v>
      </c>
      <c r="AS69" s="26" t="s">
        <v>92</v>
      </c>
      <c r="AT69" s="26">
        <v>522</v>
      </c>
      <c r="AU69" s="26" t="s">
        <v>92</v>
      </c>
      <c r="AV69" s="26">
        <v>469</v>
      </c>
      <c r="AW69" s="26" t="s">
        <v>92</v>
      </c>
      <c r="AX69" s="26">
        <v>280</v>
      </c>
      <c r="AY69" s="26" t="s">
        <v>92</v>
      </c>
      <c r="AZ69" s="26">
        <v>290</v>
      </c>
      <c r="BA69" s="26" t="s">
        <v>92</v>
      </c>
      <c r="BB69" s="26">
        <v>294</v>
      </c>
      <c r="BC69" s="26" t="s">
        <v>92</v>
      </c>
      <c r="BD69" s="26">
        <v>317</v>
      </c>
      <c r="BE69" s="26">
        <v>80</v>
      </c>
      <c r="BF69" s="26">
        <v>279</v>
      </c>
      <c r="BG69" s="26">
        <v>56</v>
      </c>
      <c r="BH69" s="26">
        <v>183</v>
      </c>
      <c r="BI69" s="26">
        <v>49</v>
      </c>
      <c r="BJ69" s="26">
        <v>193</v>
      </c>
      <c r="BK69" s="26">
        <v>50</v>
      </c>
      <c r="BL69" s="26">
        <v>235</v>
      </c>
      <c r="BM69" s="26">
        <v>38</v>
      </c>
      <c r="BN69" s="26">
        <v>263</v>
      </c>
      <c r="BO69" s="26">
        <v>52</v>
      </c>
      <c r="BP69" s="26">
        <v>280</v>
      </c>
      <c r="BQ69" s="26">
        <v>78</v>
      </c>
      <c r="BR69" s="26">
        <v>264</v>
      </c>
      <c r="BS69" s="26">
        <v>56</v>
      </c>
      <c r="BT69" s="26">
        <v>362</v>
      </c>
      <c r="BU69" s="26">
        <v>91</v>
      </c>
      <c r="BV69" s="26"/>
      <c r="BW69" s="26"/>
      <c r="BX69" s="26">
        <v>740</v>
      </c>
      <c r="BY69" s="26">
        <v>105</v>
      </c>
      <c r="BZ69" s="26">
        <v>584</v>
      </c>
      <c r="CA69" s="26" t="s">
        <v>92</v>
      </c>
      <c r="CB69" s="26">
        <v>521</v>
      </c>
      <c r="CC69" s="26">
        <v>72</v>
      </c>
      <c r="CD69" s="26">
        <v>433</v>
      </c>
      <c r="CE69" s="26">
        <v>114</v>
      </c>
      <c r="CF69" s="26">
        <v>240</v>
      </c>
      <c r="CG69" s="26">
        <v>51</v>
      </c>
      <c r="CH69" s="26">
        <v>279</v>
      </c>
      <c r="CI69" s="26">
        <v>73</v>
      </c>
      <c r="CJ69" s="26">
        <v>337</v>
      </c>
      <c r="CK69" s="26">
        <v>106</v>
      </c>
      <c r="CL69" s="26">
        <v>1201</v>
      </c>
      <c r="CM69" s="26" t="s">
        <v>92</v>
      </c>
      <c r="CN69" s="26">
        <v>360</v>
      </c>
      <c r="CO69" s="26">
        <v>124</v>
      </c>
      <c r="CP69" s="26">
        <v>323</v>
      </c>
      <c r="CQ69" s="26">
        <v>112</v>
      </c>
      <c r="CR69" s="26">
        <v>224</v>
      </c>
      <c r="CS69" s="26">
        <v>76</v>
      </c>
      <c r="CT69" s="26" t="s">
        <v>7</v>
      </c>
      <c r="CU69" s="26" t="s">
        <v>7</v>
      </c>
      <c r="CV69" s="25" t="s">
        <v>7</v>
      </c>
      <c r="CW69" s="26" t="s">
        <v>7</v>
      </c>
      <c r="CX69" s="26" t="s">
        <v>7</v>
      </c>
      <c r="CY69" s="27" t="s">
        <v>7</v>
      </c>
      <c r="CZ69" s="25" t="s">
        <v>7</v>
      </c>
      <c r="DA69" s="26" t="s">
        <v>7</v>
      </c>
      <c r="DB69" s="26" t="s">
        <v>7</v>
      </c>
      <c r="DC69" s="27" t="s">
        <v>7</v>
      </c>
      <c r="DD69" s="25" t="s">
        <v>7</v>
      </c>
      <c r="DE69" s="26" t="s">
        <v>7</v>
      </c>
      <c r="DF69" s="26" t="s">
        <v>7</v>
      </c>
      <c r="DG69" s="27" t="s">
        <v>7</v>
      </c>
      <c r="DH69" s="25" t="s">
        <v>7</v>
      </c>
      <c r="DI69" s="26" t="s">
        <v>7</v>
      </c>
      <c r="DJ69" s="26" t="s">
        <v>7</v>
      </c>
      <c r="DK69" s="27" t="s">
        <v>7</v>
      </c>
      <c r="DL69" s="25" t="s">
        <v>7</v>
      </c>
      <c r="DM69" s="26" t="s">
        <v>7</v>
      </c>
      <c r="DN69" s="26" t="s">
        <v>7</v>
      </c>
      <c r="DO69" s="27" t="s">
        <v>7</v>
      </c>
      <c r="DP69" s="25" t="s">
        <v>7</v>
      </c>
      <c r="DQ69" s="26" t="s">
        <v>7</v>
      </c>
      <c r="DR69" s="26" t="s">
        <v>7</v>
      </c>
      <c r="DS69" s="27" t="s">
        <v>7</v>
      </c>
      <c r="DT69" s="26">
        <v>17</v>
      </c>
      <c r="DU69" s="26">
        <v>5</v>
      </c>
      <c r="DV69" s="26">
        <v>267</v>
      </c>
      <c r="DW69" s="27">
        <v>114</v>
      </c>
      <c r="DX69" s="25">
        <v>11</v>
      </c>
      <c r="DY69" s="26">
        <v>4</v>
      </c>
      <c r="DZ69" s="26">
        <v>83</v>
      </c>
      <c r="EA69" s="27">
        <v>20</v>
      </c>
      <c r="EB69" s="26">
        <v>9</v>
      </c>
      <c r="EC69" s="26">
        <v>4</v>
      </c>
      <c r="ED69" s="26">
        <v>61</v>
      </c>
      <c r="EE69" s="27">
        <v>14</v>
      </c>
      <c r="EF69" s="26">
        <v>8</v>
      </c>
      <c r="EG69" s="26">
        <v>3</v>
      </c>
      <c r="EH69" s="26">
        <v>11</v>
      </c>
      <c r="EI69" s="27">
        <v>4</v>
      </c>
    </row>
    <row r="70" spans="2:139" s="49" customFormat="1" ht="12.75">
      <c r="B70" s="39" t="s">
        <v>37</v>
      </c>
      <c r="C70" s="38"/>
      <c r="D70" s="23">
        <v>0</v>
      </c>
      <c r="E70" s="24" t="s">
        <v>7</v>
      </c>
      <c r="F70" s="24">
        <v>1</v>
      </c>
      <c r="G70" s="24" t="s">
        <v>92</v>
      </c>
      <c r="H70" s="24">
        <v>3</v>
      </c>
      <c r="I70" s="24" t="s">
        <v>92</v>
      </c>
      <c r="J70" s="24">
        <v>5</v>
      </c>
      <c r="K70" s="24" t="s">
        <v>92</v>
      </c>
      <c r="L70" s="24">
        <v>3</v>
      </c>
      <c r="M70" s="24" t="s">
        <v>92</v>
      </c>
      <c r="N70" s="24">
        <v>2</v>
      </c>
      <c r="O70" s="24" t="s">
        <v>92</v>
      </c>
      <c r="P70" s="24">
        <v>0</v>
      </c>
      <c r="Q70" s="24" t="s">
        <v>7</v>
      </c>
      <c r="R70" s="24">
        <v>6</v>
      </c>
      <c r="S70" s="24" t="s">
        <v>92</v>
      </c>
      <c r="T70" s="24">
        <v>8</v>
      </c>
      <c r="U70" s="24" t="s">
        <v>92</v>
      </c>
      <c r="V70" s="24">
        <v>12</v>
      </c>
      <c r="W70" s="30" t="s">
        <v>92</v>
      </c>
      <c r="X70" s="24">
        <v>19</v>
      </c>
      <c r="Y70" s="24" t="s">
        <v>92</v>
      </c>
      <c r="Z70" s="24">
        <v>13</v>
      </c>
      <c r="AA70" s="24" t="s">
        <v>92</v>
      </c>
      <c r="AB70" s="24">
        <v>28</v>
      </c>
      <c r="AC70" s="24" t="s">
        <v>92</v>
      </c>
      <c r="AD70" s="24">
        <v>25</v>
      </c>
      <c r="AE70" s="24" t="s">
        <v>92</v>
      </c>
      <c r="AF70" s="24">
        <v>27</v>
      </c>
      <c r="AG70" s="24" t="s">
        <v>92</v>
      </c>
      <c r="AH70" s="24">
        <v>36</v>
      </c>
      <c r="AI70" s="24" t="s">
        <v>92</v>
      </c>
      <c r="AJ70" s="24">
        <v>48</v>
      </c>
      <c r="AK70" s="24" t="s">
        <v>92</v>
      </c>
      <c r="AL70" s="24">
        <f>12+16+13+11</f>
        <v>52</v>
      </c>
      <c r="AM70" s="24" t="s">
        <v>92</v>
      </c>
      <c r="AN70" s="24">
        <v>46</v>
      </c>
      <c r="AO70" s="24" t="s">
        <v>92</v>
      </c>
      <c r="AP70" s="24">
        <v>55</v>
      </c>
      <c r="AQ70" s="24" t="s">
        <v>92</v>
      </c>
      <c r="AR70" s="24">
        <v>62</v>
      </c>
      <c r="AS70" s="24" t="s">
        <v>92</v>
      </c>
      <c r="AT70" s="24">
        <v>75</v>
      </c>
      <c r="AU70" s="24" t="s">
        <v>92</v>
      </c>
      <c r="AV70" s="24">
        <v>108</v>
      </c>
      <c r="AW70" s="24" t="s">
        <v>92</v>
      </c>
      <c r="AX70" s="24">
        <v>69</v>
      </c>
      <c r="AY70" s="24" t="s">
        <v>92</v>
      </c>
      <c r="AZ70" s="24">
        <v>49</v>
      </c>
      <c r="BA70" s="24" t="s">
        <v>92</v>
      </c>
      <c r="BB70" s="24">
        <v>49</v>
      </c>
      <c r="BC70" s="24" t="s">
        <v>92</v>
      </c>
      <c r="BD70" s="24">
        <v>51</v>
      </c>
      <c r="BE70" s="24">
        <v>8</v>
      </c>
      <c r="BF70" s="24">
        <f>16+27</f>
        <v>43</v>
      </c>
      <c r="BG70" s="24">
        <v>7</v>
      </c>
      <c r="BH70" s="24">
        <v>35</v>
      </c>
      <c r="BI70" s="24">
        <v>5</v>
      </c>
      <c r="BJ70" s="24">
        <v>57</v>
      </c>
      <c r="BK70" s="24">
        <v>6</v>
      </c>
      <c r="BL70" s="24">
        <v>34</v>
      </c>
      <c r="BM70" s="24">
        <v>3</v>
      </c>
      <c r="BN70" s="24">
        <v>63</v>
      </c>
      <c r="BO70" s="24">
        <v>18</v>
      </c>
      <c r="BP70" s="24">
        <v>92</v>
      </c>
      <c r="BQ70" s="24">
        <v>16</v>
      </c>
      <c r="BR70" s="24">
        <v>87</v>
      </c>
      <c r="BS70" s="24">
        <v>22</v>
      </c>
      <c r="BT70" s="24">
        <v>83</v>
      </c>
      <c r="BU70" s="24">
        <v>25</v>
      </c>
      <c r="BV70" s="24"/>
      <c r="BW70" s="24"/>
      <c r="BX70" s="24">
        <v>152</v>
      </c>
      <c r="BY70" s="24">
        <v>28</v>
      </c>
      <c r="BZ70" s="24">
        <v>188</v>
      </c>
      <c r="CA70" s="24" t="s">
        <v>92</v>
      </c>
      <c r="CB70" s="24">
        <v>150</v>
      </c>
      <c r="CC70" s="24">
        <v>28</v>
      </c>
      <c r="CD70" s="24">
        <v>103</v>
      </c>
      <c r="CE70" s="24">
        <v>12</v>
      </c>
      <c r="CF70" s="24">
        <v>80</v>
      </c>
      <c r="CG70" s="24">
        <v>7</v>
      </c>
      <c r="CH70" s="24">
        <v>91</v>
      </c>
      <c r="CI70" s="24">
        <v>19</v>
      </c>
      <c r="CJ70" s="24">
        <v>106</v>
      </c>
      <c r="CK70" s="24">
        <v>22</v>
      </c>
      <c r="CL70" s="24">
        <v>131</v>
      </c>
      <c r="CM70" s="24" t="s">
        <v>92</v>
      </c>
      <c r="CN70" s="24">
        <v>163</v>
      </c>
      <c r="CO70" s="24">
        <v>44</v>
      </c>
      <c r="CP70" s="24">
        <v>168</v>
      </c>
      <c r="CQ70" s="24">
        <v>58</v>
      </c>
      <c r="CR70" s="24">
        <v>189</v>
      </c>
      <c r="CS70" s="24">
        <v>57</v>
      </c>
      <c r="CT70" s="24">
        <v>177</v>
      </c>
      <c r="CU70" s="24">
        <v>57</v>
      </c>
      <c r="CV70" s="23">
        <v>163</v>
      </c>
      <c r="CW70" s="24">
        <v>50</v>
      </c>
      <c r="CX70" s="24">
        <v>16</v>
      </c>
      <c r="CY70" s="28">
        <v>8</v>
      </c>
      <c r="CZ70" s="23">
        <v>151</v>
      </c>
      <c r="DA70" s="24">
        <v>49</v>
      </c>
      <c r="DB70" s="24">
        <v>19</v>
      </c>
      <c r="DC70" s="28">
        <v>10</v>
      </c>
      <c r="DD70" s="23">
        <v>155</v>
      </c>
      <c r="DE70" s="24">
        <v>54</v>
      </c>
      <c r="DF70" s="24">
        <v>14</v>
      </c>
      <c r="DG70" s="24">
        <v>11</v>
      </c>
      <c r="DH70" s="23">
        <v>149</v>
      </c>
      <c r="DI70" s="24">
        <v>58</v>
      </c>
      <c r="DJ70" s="24">
        <v>21</v>
      </c>
      <c r="DK70" s="28">
        <v>15</v>
      </c>
      <c r="DL70" s="24">
        <v>147</v>
      </c>
      <c r="DM70" s="24">
        <v>52</v>
      </c>
      <c r="DN70" s="24">
        <v>29</v>
      </c>
      <c r="DO70" s="24">
        <v>17</v>
      </c>
      <c r="DP70" s="23">
        <v>159</v>
      </c>
      <c r="DQ70" s="24">
        <v>58</v>
      </c>
      <c r="DR70" s="24">
        <v>36</v>
      </c>
      <c r="DS70" s="28">
        <v>20</v>
      </c>
      <c r="DT70" s="24">
        <v>136</v>
      </c>
      <c r="DU70" s="24">
        <v>49</v>
      </c>
      <c r="DV70" s="24">
        <v>10</v>
      </c>
      <c r="DW70" s="28">
        <v>4</v>
      </c>
      <c r="DX70" s="23">
        <v>126</v>
      </c>
      <c r="DY70" s="24">
        <v>38</v>
      </c>
      <c r="DZ70" s="24">
        <v>11</v>
      </c>
      <c r="EA70" s="28">
        <v>8</v>
      </c>
      <c r="EB70" s="24">
        <v>128</v>
      </c>
      <c r="EC70" s="24">
        <v>48</v>
      </c>
      <c r="ED70" s="24">
        <v>8</v>
      </c>
      <c r="EE70" s="28">
        <v>6</v>
      </c>
      <c r="EF70" s="24">
        <v>106</v>
      </c>
      <c r="EG70" s="24">
        <v>37</v>
      </c>
      <c r="EH70" s="24">
        <v>8</v>
      </c>
      <c r="EI70" s="28">
        <v>4</v>
      </c>
    </row>
    <row r="71" spans="2:139" s="50" customFormat="1" ht="12.75">
      <c r="B71" s="40" t="s">
        <v>40</v>
      </c>
      <c r="C71" s="41" t="s">
        <v>86</v>
      </c>
      <c r="D71" s="25">
        <v>0</v>
      </c>
      <c r="E71" s="26" t="s">
        <v>7</v>
      </c>
      <c r="F71" s="26">
        <v>1</v>
      </c>
      <c r="G71" s="26" t="s">
        <v>92</v>
      </c>
      <c r="H71" s="26">
        <v>3</v>
      </c>
      <c r="I71" s="26" t="s">
        <v>92</v>
      </c>
      <c r="J71" s="26">
        <v>5</v>
      </c>
      <c r="K71" s="26" t="s">
        <v>92</v>
      </c>
      <c r="L71" s="26">
        <v>3</v>
      </c>
      <c r="M71" s="26" t="s">
        <v>92</v>
      </c>
      <c r="N71" s="26">
        <v>2</v>
      </c>
      <c r="O71" s="26" t="s">
        <v>92</v>
      </c>
      <c r="P71" s="26">
        <v>0</v>
      </c>
      <c r="Q71" s="26" t="s">
        <v>7</v>
      </c>
      <c r="R71" s="26">
        <v>6</v>
      </c>
      <c r="S71" s="26" t="s">
        <v>92</v>
      </c>
      <c r="T71" s="26">
        <v>8</v>
      </c>
      <c r="U71" s="26" t="s">
        <v>92</v>
      </c>
      <c r="V71" s="26">
        <v>12</v>
      </c>
      <c r="W71" s="26" t="s">
        <v>92</v>
      </c>
      <c r="X71" s="26">
        <v>19</v>
      </c>
      <c r="Y71" s="26" t="s">
        <v>92</v>
      </c>
      <c r="Z71" s="26">
        <v>13</v>
      </c>
      <c r="AA71" s="26" t="s">
        <v>92</v>
      </c>
      <c r="AB71" s="26">
        <v>28</v>
      </c>
      <c r="AC71" s="26" t="s">
        <v>92</v>
      </c>
      <c r="AD71" s="26">
        <v>25</v>
      </c>
      <c r="AE71" s="26" t="s">
        <v>92</v>
      </c>
      <c r="AF71" s="26" t="s">
        <v>92</v>
      </c>
      <c r="AG71" s="26" t="s">
        <v>92</v>
      </c>
      <c r="AH71" s="26" t="s">
        <v>92</v>
      </c>
      <c r="AI71" s="26" t="s">
        <v>92</v>
      </c>
      <c r="AJ71" s="26" t="s">
        <v>92</v>
      </c>
      <c r="AK71" s="26" t="s">
        <v>92</v>
      </c>
      <c r="AL71" s="26" t="s">
        <v>92</v>
      </c>
      <c r="AM71" s="26" t="s">
        <v>92</v>
      </c>
      <c r="AN71" s="26" t="s">
        <v>92</v>
      </c>
      <c r="AO71" s="26" t="s">
        <v>92</v>
      </c>
      <c r="AP71" s="26" t="s">
        <v>92</v>
      </c>
      <c r="AQ71" s="26" t="s">
        <v>92</v>
      </c>
      <c r="AR71" s="26" t="s">
        <v>92</v>
      </c>
      <c r="AS71" s="26" t="s">
        <v>92</v>
      </c>
      <c r="AT71" s="26" t="s">
        <v>92</v>
      </c>
      <c r="AU71" s="26" t="s">
        <v>92</v>
      </c>
      <c r="AV71" s="26" t="s">
        <v>92</v>
      </c>
      <c r="AW71" s="26" t="s">
        <v>92</v>
      </c>
      <c r="AX71" s="26" t="s">
        <v>92</v>
      </c>
      <c r="AY71" s="26" t="s">
        <v>92</v>
      </c>
      <c r="AZ71" s="26" t="s">
        <v>92</v>
      </c>
      <c r="BA71" s="26" t="s">
        <v>92</v>
      </c>
      <c r="BB71" s="26" t="s">
        <v>92</v>
      </c>
      <c r="BC71" s="26" t="s">
        <v>92</v>
      </c>
      <c r="BD71" s="26" t="s">
        <v>92</v>
      </c>
      <c r="BE71" s="26" t="s">
        <v>92</v>
      </c>
      <c r="BF71" s="26" t="s">
        <v>92</v>
      </c>
      <c r="BG71" s="26" t="s">
        <v>92</v>
      </c>
      <c r="BH71" s="26" t="s">
        <v>92</v>
      </c>
      <c r="BI71" s="26" t="s">
        <v>92</v>
      </c>
      <c r="BJ71" s="26" t="s">
        <v>92</v>
      </c>
      <c r="BK71" s="26" t="s">
        <v>92</v>
      </c>
      <c r="BL71" s="26" t="s">
        <v>92</v>
      </c>
      <c r="BM71" s="26" t="s">
        <v>92</v>
      </c>
      <c r="BN71" s="26" t="s">
        <v>92</v>
      </c>
      <c r="BO71" s="26" t="s">
        <v>92</v>
      </c>
      <c r="BP71" s="26" t="s">
        <v>92</v>
      </c>
      <c r="BQ71" s="26" t="s">
        <v>92</v>
      </c>
      <c r="BR71" s="26" t="s">
        <v>92</v>
      </c>
      <c r="BS71" s="26" t="s">
        <v>92</v>
      </c>
      <c r="BT71" s="26" t="s">
        <v>92</v>
      </c>
      <c r="BU71" s="26" t="s">
        <v>92</v>
      </c>
      <c r="BV71" s="26"/>
      <c r="BW71" s="26"/>
      <c r="BX71" s="26" t="s">
        <v>92</v>
      </c>
      <c r="BY71" s="26" t="s">
        <v>92</v>
      </c>
      <c r="BZ71" s="26" t="s">
        <v>92</v>
      </c>
      <c r="CA71" s="26" t="s">
        <v>92</v>
      </c>
      <c r="CB71" s="26" t="s">
        <v>92</v>
      </c>
      <c r="CC71" s="26" t="s">
        <v>92</v>
      </c>
      <c r="CD71" s="26" t="s">
        <v>92</v>
      </c>
      <c r="CE71" s="26" t="s">
        <v>92</v>
      </c>
      <c r="CF71" s="26" t="s">
        <v>92</v>
      </c>
      <c r="CG71" s="26" t="s">
        <v>92</v>
      </c>
      <c r="CH71" s="26" t="s">
        <v>92</v>
      </c>
      <c r="CI71" s="26" t="s">
        <v>92</v>
      </c>
      <c r="CJ71" s="26" t="s">
        <v>92</v>
      </c>
      <c r="CK71" s="26" t="s">
        <v>92</v>
      </c>
      <c r="CL71" s="26" t="s">
        <v>92</v>
      </c>
      <c r="CM71" s="26" t="s">
        <v>92</v>
      </c>
      <c r="CN71" s="26">
        <v>125</v>
      </c>
      <c r="CO71" s="26">
        <v>28</v>
      </c>
      <c r="CP71" s="26">
        <v>126</v>
      </c>
      <c r="CQ71" s="26">
        <v>40</v>
      </c>
      <c r="CR71" s="26">
        <v>141</v>
      </c>
      <c r="CS71" s="26">
        <v>41</v>
      </c>
      <c r="CT71" s="26">
        <v>135</v>
      </c>
      <c r="CU71" s="26">
        <v>41</v>
      </c>
      <c r="CV71" s="25">
        <v>130</v>
      </c>
      <c r="CW71" s="26">
        <v>37</v>
      </c>
      <c r="CX71" s="26">
        <v>14</v>
      </c>
      <c r="CY71" s="27">
        <v>6</v>
      </c>
      <c r="CZ71" s="25">
        <v>123</v>
      </c>
      <c r="DA71" s="26">
        <v>40</v>
      </c>
      <c r="DB71" s="26">
        <v>17</v>
      </c>
      <c r="DC71" s="27">
        <v>9</v>
      </c>
      <c r="DD71" s="25">
        <v>125</v>
      </c>
      <c r="DE71" s="26">
        <v>44</v>
      </c>
      <c r="DF71" s="26">
        <v>10</v>
      </c>
      <c r="DG71" s="26">
        <v>8</v>
      </c>
      <c r="DH71" s="25">
        <v>123</v>
      </c>
      <c r="DI71" s="26">
        <v>48</v>
      </c>
      <c r="DJ71" s="26">
        <v>17</v>
      </c>
      <c r="DK71" s="27">
        <v>14</v>
      </c>
      <c r="DL71" s="26">
        <v>113</v>
      </c>
      <c r="DM71" s="26">
        <v>38</v>
      </c>
      <c r="DN71" s="26">
        <v>24</v>
      </c>
      <c r="DO71" s="26">
        <v>15</v>
      </c>
      <c r="DP71" s="25">
        <v>130</v>
      </c>
      <c r="DQ71" s="26">
        <v>49</v>
      </c>
      <c r="DR71" s="26">
        <v>27</v>
      </c>
      <c r="DS71" s="27">
        <v>14</v>
      </c>
      <c r="DT71" s="26">
        <v>112</v>
      </c>
      <c r="DU71" s="26">
        <v>41</v>
      </c>
      <c r="DV71" s="26">
        <v>4</v>
      </c>
      <c r="DW71" s="27">
        <v>1</v>
      </c>
      <c r="DX71" s="25">
        <v>98</v>
      </c>
      <c r="DY71" s="26">
        <v>31</v>
      </c>
      <c r="DZ71" s="26">
        <v>7</v>
      </c>
      <c r="EA71" s="27">
        <v>4</v>
      </c>
      <c r="EB71" s="26">
        <v>101</v>
      </c>
      <c r="EC71" s="26">
        <v>41</v>
      </c>
      <c r="ED71" s="26">
        <v>5</v>
      </c>
      <c r="EE71" s="27">
        <v>3</v>
      </c>
      <c r="EF71" s="26">
        <v>86</v>
      </c>
      <c r="EG71" s="26">
        <v>32</v>
      </c>
      <c r="EH71" s="26">
        <v>6</v>
      </c>
      <c r="EI71" s="27">
        <v>3</v>
      </c>
    </row>
    <row r="72" spans="2:139" s="49" customFormat="1" ht="12.75">
      <c r="B72" s="37" t="s">
        <v>38</v>
      </c>
      <c r="C72" s="42"/>
      <c r="D72" s="23">
        <f>SUM(D73-D18-D30-D34-D43-D70)</f>
        <v>460</v>
      </c>
      <c r="E72" s="24" t="s">
        <v>92</v>
      </c>
      <c r="F72" s="24">
        <f>SUM(F73-F18-F30-F34-F43-F70)</f>
        <v>1377</v>
      </c>
      <c r="G72" s="24" t="s">
        <v>92</v>
      </c>
      <c r="H72" s="24">
        <f>SUM(H73-H18-H30-H34-H43-H70)</f>
        <v>6255</v>
      </c>
      <c r="I72" s="24" t="s">
        <v>92</v>
      </c>
      <c r="J72" s="24">
        <f>SUM(J73-J18-J30-J34-J43-J70)</f>
        <v>5894</v>
      </c>
      <c r="K72" s="24" t="s">
        <v>92</v>
      </c>
      <c r="L72" s="24">
        <f>SUM(L73-L18-L30-L34-L43-L70)</f>
        <v>4794</v>
      </c>
      <c r="M72" s="24" t="s">
        <v>92</v>
      </c>
      <c r="N72" s="24">
        <f>SUM(N73-N18-N30-N34-N43-N70)</f>
        <v>4646</v>
      </c>
      <c r="O72" s="24" t="s">
        <v>92</v>
      </c>
      <c r="P72" s="24">
        <f>SUM(P73-P18-P30-P34-P43-P70)</f>
        <v>3705</v>
      </c>
      <c r="Q72" s="24" t="s">
        <v>92</v>
      </c>
      <c r="R72" s="24">
        <f>SUM(R73-R18-R30-R34-R43-R70)</f>
        <v>3293</v>
      </c>
      <c r="S72" s="24" t="s">
        <v>92</v>
      </c>
      <c r="T72" s="24">
        <f>SUM(T73-T18-T30-T34-T43-T70)</f>
        <v>2401</v>
      </c>
      <c r="U72" s="24" t="s">
        <v>92</v>
      </c>
      <c r="V72" s="24">
        <f>SUM(V73-V18-V30-V34-V43-V70)</f>
        <v>2286</v>
      </c>
      <c r="W72" s="24" t="s">
        <v>92</v>
      </c>
      <c r="X72" s="24">
        <f>SUM(X73-X18-X30-X34-X43-X70)</f>
        <v>1906</v>
      </c>
      <c r="Y72" s="24" t="s">
        <v>92</v>
      </c>
      <c r="Z72" s="24">
        <f>SUM(Z73-Z18-Z30-Z34-Z43-Z70)</f>
        <v>1227</v>
      </c>
      <c r="AA72" s="24" t="s">
        <v>92</v>
      </c>
      <c r="AB72" s="24">
        <f>SUM(AB73-AB18-AB30-AB34-AB43-AB70)</f>
        <v>947</v>
      </c>
      <c r="AC72" s="24" t="s">
        <v>92</v>
      </c>
      <c r="AD72" s="24">
        <f>SUM(AD73-AD18-AD30-AD34-AD43-AD70)</f>
        <v>773</v>
      </c>
      <c r="AE72" s="24" t="s">
        <v>92</v>
      </c>
      <c r="AF72" s="24">
        <f>SUM(AF73-AF18-AF30-AF34-AF43-AF70)</f>
        <v>820</v>
      </c>
      <c r="AG72" s="24" t="s">
        <v>92</v>
      </c>
      <c r="AH72" s="24">
        <f>SUM(AH73-AH18-AH30-AH34-AH43-AH70)</f>
        <v>728</v>
      </c>
      <c r="AI72" s="24" t="s">
        <v>92</v>
      </c>
      <c r="AJ72" s="24">
        <f>SUM(AJ73-AJ18-AJ30-AJ34-AJ43-AJ70)</f>
        <v>788</v>
      </c>
      <c r="AK72" s="24" t="s">
        <v>92</v>
      </c>
      <c r="AL72" s="24">
        <f>SUM(AL73-AL18-AL30-AL34-AL43-AL70)</f>
        <v>909</v>
      </c>
      <c r="AM72" s="24" t="s">
        <v>92</v>
      </c>
      <c r="AN72" s="24">
        <f>SUM(AN73-AN18-AN30-AN34-AN43-AN70)</f>
        <v>994</v>
      </c>
      <c r="AO72" s="24" t="s">
        <v>92</v>
      </c>
      <c r="AP72" s="24">
        <f>SUM(AP73-AP18-AP30-AP34-AP43-AP70)</f>
        <v>888</v>
      </c>
      <c r="AQ72" s="24" t="s">
        <v>92</v>
      </c>
      <c r="AR72" s="24">
        <f>SUM(AR73-AR18-AR30-AR34-AR43-AR70)</f>
        <v>817</v>
      </c>
      <c r="AS72" s="24" t="s">
        <v>92</v>
      </c>
      <c r="AT72" s="24">
        <f>SUM(AT73-AT18-AT30-AT34-AT43-AT70)</f>
        <v>827</v>
      </c>
      <c r="AU72" s="24" t="s">
        <v>92</v>
      </c>
      <c r="AV72" s="24">
        <f>SUM(AV73-AV18-AV30-AV34-AV43-AV70)</f>
        <v>844</v>
      </c>
      <c r="AW72" s="24" t="s">
        <v>92</v>
      </c>
      <c r="AX72" s="24">
        <f>SUM(AX73-AX18-AX30-AX34-AX43-AX70)</f>
        <v>803</v>
      </c>
      <c r="AY72" s="24" t="s">
        <v>92</v>
      </c>
      <c r="AZ72" s="24">
        <f>SUM(AZ73-AZ18-AZ30-AZ34-AZ43-AZ70)</f>
        <v>1029</v>
      </c>
      <c r="BA72" s="24" t="s">
        <v>92</v>
      </c>
      <c r="BB72" s="24">
        <f>SUM(BB73-BB18-BB30-BB34-BB43-BB70)</f>
        <v>1591</v>
      </c>
      <c r="BC72" s="24" t="s">
        <v>92</v>
      </c>
      <c r="BD72" s="24">
        <f aca="true" t="shared" si="0" ref="BD72:CL72">SUM(BD73-BD18-BD30-BD34-BD43-BD70)</f>
        <v>1698</v>
      </c>
      <c r="BE72" s="24">
        <f t="shared" si="0"/>
        <v>483</v>
      </c>
      <c r="BF72" s="24">
        <f t="shared" si="0"/>
        <v>1660</v>
      </c>
      <c r="BG72" s="24">
        <f t="shared" si="0"/>
        <v>469</v>
      </c>
      <c r="BH72" s="24">
        <f t="shared" si="0"/>
        <v>1479</v>
      </c>
      <c r="BI72" s="24">
        <f t="shared" si="0"/>
        <v>447</v>
      </c>
      <c r="BJ72" s="24">
        <f t="shared" si="0"/>
        <v>1347</v>
      </c>
      <c r="BK72" s="24">
        <f t="shared" si="0"/>
        <v>469</v>
      </c>
      <c r="BL72" s="24">
        <f t="shared" si="0"/>
        <v>984</v>
      </c>
      <c r="BM72" s="24">
        <f t="shared" si="0"/>
        <v>354</v>
      </c>
      <c r="BN72" s="24">
        <f t="shared" si="0"/>
        <v>867</v>
      </c>
      <c r="BO72" s="24">
        <f t="shared" si="0"/>
        <v>333</v>
      </c>
      <c r="BP72" s="24">
        <f t="shared" si="0"/>
        <v>836</v>
      </c>
      <c r="BQ72" s="24">
        <f t="shared" si="0"/>
        <v>261</v>
      </c>
      <c r="BR72" s="24">
        <f t="shared" si="0"/>
        <v>1033</v>
      </c>
      <c r="BS72" s="24">
        <f t="shared" si="0"/>
        <v>308</v>
      </c>
      <c r="BT72" s="24">
        <f t="shared" si="0"/>
        <v>1521</v>
      </c>
      <c r="BU72" s="24">
        <f t="shared" si="0"/>
        <v>386</v>
      </c>
      <c r="BV72" s="24"/>
      <c r="BW72" s="24"/>
      <c r="BX72" s="24">
        <f t="shared" si="0"/>
        <v>1107</v>
      </c>
      <c r="BY72" s="24">
        <f t="shared" si="0"/>
        <v>394</v>
      </c>
      <c r="BZ72" s="24">
        <f t="shared" si="0"/>
        <v>1082</v>
      </c>
      <c r="CA72" s="24" t="s">
        <v>92</v>
      </c>
      <c r="CB72" s="24">
        <f t="shared" si="0"/>
        <v>1091</v>
      </c>
      <c r="CC72" s="24">
        <f t="shared" si="0"/>
        <v>371</v>
      </c>
      <c r="CD72" s="24">
        <f t="shared" si="0"/>
        <v>1085</v>
      </c>
      <c r="CE72" s="24">
        <f t="shared" si="0"/>
        <v>400</v>
      </c>
      <c r="CF72" s="24">
        <f t="shared" si="0"/>
        <v>1084</v>
      </c>
      <c r="CG72" s="24">
        <f t="shared" si="0"/>
        <v>362</v>
      </c>
      <c r="CH72" s="24">
        <f t="shared" si="0"/>
        <v>1106</v>
      </c>
      <c r="CI72" s="24">
        <f t="shared" si="0"/>
        <v>404</v>
      </c>
      <c r="CJ72" s="24">
        <f t="shared" si="0"/>
        <v>1128</v>
      </c>
      <c r="CK72" s="24">
        <f t="shared" si="0"/>
        <v>412</v>
      </c>
      <c r="CL72" s="24">
        <f t="shared" si="0"/>
        <v>1236</v>
      </c>
      <c r="CM72" s="24" t="s">
        <v>92</v>
      </c>
      <c r="CN72" s="24">
        <f aca="true" t="shared" si="1" ref="CN72:EE72">SUM(CN73-CN18-CN30-CN34-CN43-CN70)</f>
        <v>698</v>
      </c>
      <c r="CO72" s="24">
        <f t="shared" si="1"/>
        <v>255</v>
      </c>
      <c r="CP72" s="24">
        <f t="shared" si="1"/>
        <v>34</v>
      </c>
      <c r="CQ72" s="24">
        <f t="shared" si="1"/>
        <v>15</v>
      </c>
      <c r="CR72" s="24">
        <f t="shared" si="1"/>
        <v>23</v>
      </c>
      <c r="CS72" s="24">
        <f t="shared" si="1"/>
        <v>6</v>
      </c>
      <c r="CT72" s="24">
        <f t="shared" si="1"/>
        <v>214</v>
      </c>
      <c r="CU72" s="31">
        <f t="shared" si="1"/>
        <v>10</v>
      </c>
      <c r="CV72" s="24">
        <f t="shared" si="1"/>
        <v>6</v>
      </c>
      <c r="CW72" s="24">
        <f t="shared" si="1"/>
        <v>2</v>
      </c>
      <c r="CX72" s="24">
        <f t="shared" si="1"/>
        <v>88</v>
      </c>
      <c r="CY72" s="24">
        <f t="shared" si="1"/>
        <v>30</v>
      </c>
      <c r="CZ72" s="29">
        <f t="shared" si="1"/>
        <v>1</v>
      </c>
      <c r="DA72" s="30">
        <f t="shared" si="1"/>
        <v>0</v>
      </c>
      <c r="DB72" s="30">
        <f t="shared" si="1"/>
        <v>181</v>
      </c>
      <c r="DC72" s="31">
        <f t="shared" si="1"/>
        <v>86</v>
      </c>
      <c r="DD72" s="24">
        <f t="shared" si="1"/>
        <v>5</v>
      </c>
      <c r="DE72" s="24">
        <f t="shared" si="1"/>
        <v>0</v>
      </c>
      <c r="DF72" s="24">
        <f t="shared" si="1"/>
        <v>178</v>
      </c>
      <c r="DG72" s="24">
        <f t="shared" si="1"/>
        <v>67</v>
      </c>
      <c r="DH72" s="29">
        <f t="shared" si="1"/>
        <v>4</v>
      </c>
      <c r="DI72" s="30">
        <f t="shared" si="1"/>
        <v>0</v>
      </c>
      <c r="DJ72" s="30">
        <f t="shared" si="1"/>
        <v>232</v>
      </c>
      <c r="DK72" s="31">
        <f t="shared" si="1"/>
        <v>77</v>
      </c>
      <c r="DL72" s="24">
        <f t="shared" si="1"/>
        <v>1</v>
      </c>
      <c r="DM72" s="24">
        <f t="shared" si="1"/>
        <v>0</v>
      </c>
      <c r="DN72" s="24">
        <f t="shared" si="1"/>
        <v>286</v>
      </c>
      <c r="DO72" s="24">
        <f t="shared" si="1"/>
        <v>107</v>
      </c>
      <c r="DP72" s="29">
        <f t="shared" si="1"/>
        <v>5</v>
      </c>
      <c r="DQ72" s="30">
        <f t="shared" si="1"/>
        <v>1</v>
      </c>
      <c r="DR72" s="30">
        <f t="shared" si="1"/>
        <v>281</v>
      </c>
      <c r="DS72" s="31">
        <f t="shared" si="1"/>
        <v>111</v>
      </c>
      <c r="DT72" s="24">
        <f t="shared" si="1"/>
        <v>6</v>
      </c>
      <c r="DU72" s="24">
        <f t="shared" si="1"/>
        <v>2</v>
      </c>
      <c r="DV72" s="24">
        <f t="shared" si="1"/>
        <v>245</v>
      </c>
      <c r="DW72" s="31">
        <f t="shared" si="1"/>
        <v>108</v>
      </c>
      <c r="DX72" s="29">
        <f t="shared" si="1"/>
        <v>5</v>
      </c>
      <c r="DY72" s="30">
        <f t="shared" si="1"/>
        <v>1</v>
      </c>
      <c r="DZ72" s="30">
        <f t="shared" si="1"/>
        <v>238</v>
      </c>
      <c r="EA72" s="31">
        <f t="shared" si="1"/>
        <v>78</v>
      </c>
      <c r="EB72" s="24">
        <f t="shared" si="1"/>
        <v>7</v>
      </c>
      <c r="EC72" s="24">
        <f t="shared" si="1"/>
        <v>3</v>
      </c>
      <c r="ED72" s="24">
        <f t="shared" si="1"/>
        <v>296</v>
      </c>
      <c r="EE72" s="31">
        <f t="shared" si="1"/>
        <v>81</v>
      </c>
      <c r="EF72" s="24">
        <v>13</v>
      </c>
      <c r="EG72" s="24">
        <v>5</v>
      </c>
      <c r="EH72" s="24">
        <v>334</v>
      </c>
      <c r="EI72" s="31">
        <v>69</v>
      </c>
    </row>
    <row r="73" spans="2:139" s="49" customFormat="1" ht="12.75">
      <c r="B73" s="51" t="s">
        <v>39</v>
      </c>
      <c r="C73" s="52"/>
      <c r="D73" s="45">
        <v>64541</v>
      </c>
      <c r="E73" s="46" t="s">
        <v>92</v>
      </c>
      <c r="F73" s="46">
        <v>77140</v>
      </c>
      <c r="G73" s="46" t="s">
        <v>92</v>
      </c>
      <c r="H73" s="46">
        <v>75636</v>
      </c>
      <c r="I73" s="46" t="s">
        <v>92</v>
      </c>
      <c r="J73" s="46">
        <v>81709</v>
      </c>
      <c r="K73" s="46" t="s">
        <v>92</v>
      </c>
      <c r="L73" s="46">
        <v>55214</v>
      </c>
      <c r="M73" s="46" t="s">
        <v>92</v>
      </c>
      <c r="N73" s="46">
        <v>59423</v>
      </c>
      <c r="O73" s="46" t="s">
        <v>92</v>
      </c>
      <c r="P73" s="46">
        <v>53886</v>
      </c>
      <c r="Q73" s="46" t="s">
        <v>92</v>
      </c>
      <c r="R73" s="46">
        <v>65920</v>
      </c>
      <c r="S73" s="46" t="s">
        <v>92</v>
      </c>
      <c r="T73" s="46">
        <v>81272</v>
      </c>
      <c r="U73" s="46" t="s">
        <v>92</v>
      </c>
      <c r="V73" s="46">
        <v>94506</v>
      </c>
      <c r="W73" s="46" t="s">
        <v>92</v>
      </c>
      <c r="X73" s="46">
        <v>103569</v>
      </c>
      <c r="Y73" s="46" t="s">
        <v>92</v>
      </c>
      <c r="Z73" s="46">
        <v>76732</v>
      </c>
      <c r="AA73" s="46" t="s">
        <v>92</v>
      </c>
      <c r="AB73" s="46">
        <v>72306</v>
      </c>
      <c r="AC73" s="46" t="s">
        <v>92</v>
      </c>
      <c r="AD73" s="46">
        <v>42605</v>
      </c>
      <c r="AE73" s="46" t="s">
        <v>92</v>
      </c>
      <c r="AF73" s="46">
        <v>20338</v>
      </c>
      <c r="AG73" s="46" t="s">
        <v>92</v>
      </c>
      <c r="AH73" s="46">
        <v>16720</v>
      </c>
      <c r="AI73" s="46" t="s">
        <v>92</v>
      </c>
      <c r="AJ73" s="46">
        <v>16076</v>
      </c>
      <c r="AK73" s="46" t="s">
        <v>92</v>
      </c>
      <c r="AL73" s="46">
        <f>4838+4194+3855+5271</f>
        <v>18158</v>
      </c>
      <c r="AM73" s="46" t="s">
        <v>92</v>
      </c>
      <c r="AN73" s="46">
        <v>19077</v>
      </c>
      <c r="AO73" s="46" t="s">
        <v>92</v>
      </c>
      <c r="AP73" s="46">
        <v>19294</v>
      </c>
      <c r="AQ73" s="46" t="s">
        <v>92</v>
      </c>
      <c r="AR73" s="46">
        <v>25130</v>
      </c>
      <c r="AS73" s="46" t="s">
        <v>92</v>
      </c>
      <c r="AT73" s="46">
        <v>23267</v>
      </c>
      <c r="AU73" s="46" t="s">
        <v>92</v>
      </c>
      <c r="AV73" s="46">
        <v>22426</v>
      </c>
      <c r="AW73" s="46" t="s">
        <v>92</v>
      </c>
      <c r="AX73" s="46">
        <v>15342</v>
      </c>
      <c r="AY73" s="46" t="s">
        <v>92</v>
      </c>
      <c r="AZ73" s="46">
        <v>14347</v>
      </c>
      <c r="BA73" s="46" t="s">
        <v>92</v>
      </c>
      <c r="BB73" s="46">
        <v>15210</v>
      </c>
      <c r="BC73" s="46" t="s">
        <v>92</v>
      </c>
      <c r="BD73" s="46">
        <v>14686</v>
      </c>
      <c r="BE73" s="46">
        <v>4581</v>
      </c>
      <c r="BF73" s="46">
        <f>6289+7071</f>
        <v>13360</v>
      </c>
      <c r="BG73" s="46">
        <f>1813+2207</f>
        <v>4020</v>
      </c>
      <c r="BH73" s="46">
        <v>13455</v>
      </c>
      <c r="BI73" s="46">
        <v>5176</v>
      </c>
      <c r="BJ73" s="46">
        <v>11848</v>
      </c>
      <c r="BK73" s="46">
        <v>3925</v>
      </c>
      <c r="BL73" s="46">
        <v>10352</v>
      </c>
      <c r="BM73" s="46">
        <v>3410</v>
      </c>
      <c r="BN73" s="46">
        <v>12358</v>
      </c>
      <c r="BO73" s="46">
        <v>4109</v>
      </c>
      <c r="BP73" s="46">
        <v>13974</v>
      </c>
      <c r="BQ73" s="46">
        <v>4669</v>
      </c>
      <c r="BR73" s="46">
        <v>14535</v>
      </c>
      <c r="BS73" s="46">
        <v>4976</v>
      </c>
      <c r="BT73" s="46">
        <v>16631</v>
      </c>
      <c r="BU73" s="46">
        <v>5407</v>
      </c>
      <c r="BV73" s="46"/>
      <c r="BW73" s="46"/>
      <c r="BX73" s="46">
        <v>21293</v>
      </c>
      <c r="BY73" s="46">
        <v>7049</v>
      </c>
      <c r="BZ73" s="46">
        <v>18439</v>
      </c>
      <c r="CA73" s="46" t="s">
        <v>92</v>
      </c>
      <c r="CB73" s="46">
        <v>18526</v>
      </c>
      <c r="CC73" s="46">
        <v>5930</v>
      </c>
      <c r="CD73" s="46">
        <v>17941</v>
      </c>
      <c r="CE73" s="46">
        <v>6141</v>
      </c>
      <c r="CF73" s="46">
        <v>12347</v>
      </c>
      <c r="CG73" s="46">
        <v>3788</v>
      </c>
      <c r="CH73" s="46">
        <v>8662</v>
      </c>
      <c r="CI73" s="46">
        <v>2340</v>
      </c>
      <c r="CJ73" s="46">
        <v>8987</v>
      </c>
      <c r="CK73" s="46">
        <v>2561</v>
      </c>
      <c r="CL73" s="46">
        <v>11846</v>
      </c>
      <c r="CM73" s="46" t="s">
        <v>92</v>
      </c>
      <c r="CN73" s="46">
        <v>13201</v>
      </c>
      <c r="CO73" s="46">
        <v>3965</v>
      </c>
      <c r="CP73" s="46">
        <v>12073</v>
      </c>
      <c r="CQ73" s="46">
        <v>3081</v>
      </c>
      <c r="CR73" s="46">
        <v>12114</v>
      </c>
      <c r="CS73" s="46">
        <v>3061</v>
      </c>
      <c r="CT73" s="46">
        <v>12554</v>
      </c>
      <c r="CU73" s="46">
        <v>3183</v>
      </c>
      <c r="CV73" s="45">
        <f>9362+329</f>
        <v>9691</v>
      </c>
      <c r="CW73" s="46">
        <f>2207+112</f>
        <v>2319</v>
      </c>
      <c r="CX73" s="46">
        <v>24143</v>
      </c>
      <c r="CY73" s="53">
        <v>8303</v>
      </c>
      <c r="CZ73" s="45">
        <v>9213</v>
      </c>
      <c r="DA73" s="46">
        <v>2227</v>
      </c>
      <c r="DB73" s="46">
        <v>29548</v>
      </c>
      <c r="DC73" s="53">
        <v>11106</v>
      </c>
      <c r="DD73" s="45">
        <f>11854+157</f>
        <v>12011</v>
      </c>
      <c r="DE73" s="46">
        <f>3293+29</f>
        <v>3322</v>
      </c>
      <c r="DF73" s="46">
        <v>27612</v>
      </c>
      <c r="DG73" s="46">
        <v>10506</v>
      </c>
      <c r="DH73" s="45">
        <v>20751</v>
      </c>
      <c r="DI73" s="46">
        <v>6096</v>
      </c>
      <c r="DJ73" s="46">
        <v>26528</v>
      </c>
      <c r="DK73" s="53">
        <v>10440</v>
      </c>
      <c r="DL73" s="46">
        <v>39336</v>
      </c>
      <c r="DM73" s="46">
        <v>11929</v>
      </c>
      <c r="DN73" s="46">
        <v>26200</v>
      </c>
      <c r="DO73" s="46">
        <v>10945</v>
      </c>
      <c r="DP73" s="45">
        <v>50811</v>
      </c>
      <c r="DQ73" s="46">
        <v>16855</v>
      </c>
      <c r="DR73" s="46">
        <v>25113</v>
      </c>
      <c r="DS73" s="53">
        <v>11102</v>
      </c>
      <c r="DT73" s="46">
        <v>30180</v>
      </c>
      <c r="DU73" s="46">
        <v>10276</v>
      </c>
      <c r="DV73" s="46">
        <v>23426</v>
      </c>
      <c r="DW73" s="53">
        <v>10328</v>
      </c>
      <c r="DX73" s="45">
        <v>26564</v>
      </c>
      <c r="DY73" s="46">
        <v>8909</v>
      </c>
      <c r="DZ73" s="46">
        <v>24617</v>
      </c>
      <c r="EA73" s="53">
        <v>9231</v>
      </c>
      <c r="EB73" s="46">
        <v>32538</v>
      </c>
      <c r="EC73" s="46">
        <v>11215</v>
      </c>
      <c r="ED73" s="46">
        <v>26100</v>
      </c>
      <c r="EE73" s="53">
        <v>9251</v>
      </c>
      <c r="EF73" s="46">
        <v>37126</v>
      </c>
      <c r="EG73" s="46">
        <v>12838</v>
      </c>
      <c r="EH73" s="46">
        <v>27480</v>
      </c>
      <c r="EI73" s="53">
        <v>9584</v>
      </c>
    </row>
    <row r="74" spans="5:43" ht="12.75">
      <c r="E74" s="56"/>
      <c r="Q74" s="56"/>
      <c r="AQ74" s="56"/>
    </row>
    <row r="100" spans="2:3" ht="14.25">
      <c r="B100" s="16"/>
      <c r="C100" s="16"/>
    </row>
  </sheetData>
  <sheetProtection/>
  <mergeCells count="127">
    <mergeCell ref="E9:F9"/>
    <mergeCell ref="V15:W15"/>
    <mergeCell ref="T15:U15"/>
    <mergeCell ref="P15:Q15"/>
    <mergeCell ref="R15:S15"/>
    <mergeCell ref="D15:E15"/>
    <mergeCell ref="F15:G15"/>
    <mergeCell ref="H15:I15"/>
    <mergeCell ref="J15:K15"/>
    <mergeCell ref="L15:M15"/>
    <mergeCell ref="N15:O15"/>
    <mergeCell ref="AN15:AO15"/>
    <mergeCell ref="AP15:AQ15"/>
    <mergeCell ref="AR15:AS15"/>
    <mergeCell ref="AT15:AU15"/>
    <mergeCell ref="AF15:AG15"/>
    <mergeCell ref="AH15:AI15"/>
    <mergeCell ref="AJ15:AK15"/>
    <mergeCell ref="AL15:AM15"/>
    <mergeCell ref="X15:Y15"/>
    <mergeCell ref="Z15:AA15"/>
    <mergeCell ref="AB15:AC15"/>
    <mergeCell ref="AD15:AE15"/>
    <mergeCell ref="BL15:BM15"/>
    <mergeCell ref="BN15:BO15"/>
    <mergeCell ref="BP15:BQ15"/>
    <mergeCell ref="BR15:BS15"/>
    <mergeCell ref="BD15:BE15"/>
    <mergeCell ref="BF15:BG15"/>
    <mergeCell ref="BH15:BI15"/>
    <mergeCell ref="BJ15:BK15"/>
    <mergeCell ref="AV15:AW15"/>
    <mergeCell ref="AX15:AY15"/>
    <mergeCell ref="AZ15:BA15"/>
    <mergeCell ref="BB15:BC15"/>
    <mergeCell ref="DD16:DE16"/>
    <mergeCell ref="DF16:DG16"/>
    <mergeCell ref="CP16:CQ16"/>
    <mergeCell ref="CR16:CS16"/>
    <mergeCell ref="CT16:CU16"/>
    <mergeCell ref="CV16:CW16"/>
    <mergeCell ref="CH16:CI16"/>
    <mergeCell ref="CR15:CS15"/>
    <mergeCell ref="CT15:CU15"/>
    <mergeCell ref="DD15:DG15"/>
    <mergeCell ref="CH15:CI15"/>
    <mergeCell ref="CJ16:CK16"/>
    <mergeCell ref="CL16:CM16"/>
    <mergeCell ref="CN16:CO16"/>
    <mergeCell ref="CJ15:CK15"/>
    <mergeCell ref="CL15:CM15"/>
    <mergeCell ref="CN15:CO15"/>
    <mergeCell ref="CP15:CQ15"/>
    <mergeCell ref="CX16:CY16"/>
    <mergeCell ref="CV15:CY15"/>
    <mergeCell ref="CZ15:DC15"/>
    <mergeCell ref="CZ16:DA16"/>
    <mergeCell ref="DB16:D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AL16:AM16"/>
    <mergeCell ref="AN16:AO16"/>
    <mergeCell ref="AP16:AQ16"/>
    <mergeCell ref="AR16:AS16"/>
    <mergeCell ref="AD16:AE16"/>
    <mergeCell ref="AF16:AG16"/>
    <mergeCell ref="AH16:AI16"/>
    <mergeCell ref="AJ16:AK16"/>
    <mergeCell ref="V16:W16"/>
    <mergeCell ref="X16:Y16"/>
    <mergeCell ref="Z16:AA16"/>
    <mergeCell ref="AB16:AC16"/>
    <mergeCell ref="BJ16:BK16"/>
    <mergeCell ref="BL16:BM16"/>
    <mergeCell ref="BN16:BO16"/>
    <mergeCell ref="BP16:BQ16"/>
    <mergeCell ref="BB16:BC16"/>
    <mergeCell ref="BD16:BE16"/>
    <mergeCell ref="BF16:BG16"/>
    <mergeCell ref="BH16:BI16"/>
    <mergeCell ref="AT16:AU16"/>
    <mergeCell ref="AV16:AW16"/>
    <mergeCell ref="AX16:AY16"/>
    <mergeCell ref="AZ16:BA16"/>
    <mergeCell ref="BZ16:CA16"/>
    <mergeCell ref="CB16:CC16"/>
    <mergeCell ref="CD16:CE16"/>
    <mergeCell ref="CF16:CG16"/>
    <mergeCell ref="BR16:BS16"/>
    <mergeCell ref="BT16:BU16"/>
    <mergeCell ref="BV16:BW16"/>
    <mergeCell ref="BX16:BY16"/>
    <mergeCell ref="CD15:CE15"/>
    <mergeCell ref="CF15:CG15"/>
    <mergeCell ref="BT15:BU15"/>
    <mergeCell ref="BV15:BW15"/>
    <mergeCell ref="BX15:BY15"/>
    <mergeCell ref="BZ15:CA15"/>
    <mergeCell ref="CB15:CC15"/>
    <mergeCell ref="DH15:DK15"/>
    <mergeCell ref="DL15:DO15"/>
    <mergeCell ref="DP15:DS15"/>
    <mergeCell ref="DX15:EA15"/>
    <mergeCell ref="DP16:DQ16"/>
    <mergeCell ref="DR16:DS16"/>
    <mergeCell ref="DT15:DW15"/>
    <mergeCell ref="DT16:DU16"/>
    <mergeCell ref="DV16:DW16"/>
    <mergeCell ref="DH16:DI16"/>
    <mergeCell ref="DJ16:DK16"/>
    <mergeCell ref="EF15:EI15"/>
    <mergeCell ref="EF16:EG16"/>
    <mergeCell ref="EH16:EI16"/>
    <mergeCell ref="EB15:EE15"/>
    <mergeCell ref="DX16:DY16"/>
    <mergeCell ref="DZ16:EA16"/>
    <mergeCell ref="EB16:EC16"/>
    <mergeCell ref="ED16:EE16"/>
    <mergeCell ref="DL16:DM16"/>
    <mergeCell ref="DN16:DO16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 Emploi, Travail et Concertation Sociale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GEYSELSA</dc:creator>
  <cp:keywords/>
  <dc:description/>
  <cp:lastModifiedBy>ROOS Myriam</cp:lastModifiedBy>
  <cp:lastPrinted>2013-03-20T10:29:10Z</cp:lastPrinted>
  <dcterms:created xsi:type="dcterms:W3CDTF">2007-03-19T09:57:24Z</dcterms:created>
  <dcterms:modified xsi:type="dcterms:W3CDTF">2014-04-11T07:26:04Z</dcterms:modified>
  <cp:category/>
  <cp:version/>
  <cp:contentType/>
  <cp:contentStatus/>
</cp:coreProperties>
</file>